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БЮДЖЕТА'!$A$12:$Y$12</definedName>
    <definedName name="_xlnm.Print_Titles" localSheetId="0">'БЕЗ УЧЕТА СЧЕТОВ БЮДЖЕТА'!$12:$12</definedName>
    <definedName name="_xlnm.Print_Area" localSheetId="0">'БЕЗ УЧЕТА СЧЕТОВ БЮДЖЕТА'!$A$1:$F$599</definedName>
  </definedNames>
  <calcPr fullCalcOnLoad="1"/>
</workbook>
</file>

<file path=xl/sharedStrings.xml><?xml version="1.0" encoding="utf-8"?>
<sst xmlns="http://schemas.openxmlformats.org/spreadsheetml/2006/main" count="2382" uniqueCount="475">
  <si>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</si>
  <si>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</si>
  <si>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</si>
  <si>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</si>
  <si>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</si>
  <si>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</si>
  <si>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</si>
  <si>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</si>
  <si>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</si>
  <si>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</si>
  <si>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</si>
  <si>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</si>
  <si>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</si>
  <si>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</si>
  <si>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</si>
  <si>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</si>
  <si>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</si>
  <si>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</si>
  <si>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</si>
  <si>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</si>
  <si>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</si>
  <si>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</si>
  <si>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</si>
  <si>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</si>
  <si>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</si>
  <si>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</si>
  <si>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</si>
  <si>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</si>
  <si>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</si>
  <si>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</si>
  <si>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</si>
  <si>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</si>
  <si>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</si>
  <si>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</si>
  <si>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</si>
  <si>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</si>
  <si>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</si>
  <si>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</si>
  <si>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</si>
  <si>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</si>
  <si>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</si>
  <si>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</si>
  <si>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</si>
  <si>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</si>
  <si>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</si>
  <si>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</si>
  <si>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</si>
  <si>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</si>
  <si>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</si>
  <si>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</si>
  <si>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</si>
  <si>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</si>
  <si>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</si>
  <si>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</si>
  <si>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</si>
  <si>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</si>
  <si>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</si>
  <si>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</si>
  <si>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</si>
  <si>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</si>
  <si>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</si>
  <si>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</si>
  <si>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</si>
  <si>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</si>
  <si>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</si>
  <si>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</si>
  <si>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</si>
  <si>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</si>
  <si>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</si>
  <si>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</si>
  <si>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</si>
  <si>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</si>
  <si>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</si>
  <si>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</si>
  <si>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</si>
  <si>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</si>
  <si>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</si>
  <si>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</si>
  <si>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</si>
  <si>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</si>
  <si>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</si>
  <si>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</si>
  <si>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</si>
  <si>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</si>
  <si>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</si>
  <si>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</si>
  <si>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</si>
  <si>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</si>
  <si>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</si>
  <si>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</si>
  <si>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</si>
  <si>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</si>
  <si>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</si>
  <si>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</si>
  <si>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</si>
  <si>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</si>
  <si>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</si>
  <si>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</si>
  <si>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</si>
  <si>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</si>
  <si>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</si>
  <si>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</si>
  <si>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</si>
  <si>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</si>
  <si>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</si>
  <si>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</si>
  <si>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</si>
  <si>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</si>
  <si>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</si>
  <si>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</si>
  <si>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</si>
  <si>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</si>
  <si>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</si>
  <si>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</si>
  <si>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</si>
  <si>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</si>
  <si>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</si>
  <si>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</si>
  <si>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</si>
  <si>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</si>
  <si>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</si>
  <si>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</si>
  <si>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</si>
  <si>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</si>
  <si>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</si>
  <si>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</si>
  <si>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</si>
  <si>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</si>
  <si>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</si>
  <si>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</si>
  <si>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</si>
  <si>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</si>
  <si>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</si>
  <si>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</si>
  <si>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</si>
  <si>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</si>
  <si>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</si>
  <si>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</si>
  <si>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</si>
  <si>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</si>
  <si>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</si>
  <si>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</si>
  <si>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</si>
  <si>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</si>
  <si>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</si>
  <si>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</si>
  <si>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</si>
  <si>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</si>
  <si>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</si>
  <si>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</si>
  <si>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</si>
  <si>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</si>
  <si>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</si>
  <si>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</si>
  <si>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</si>
  <si>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</si>
  <si>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</si>
  <si>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</si>
  <si>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</si>
  <si>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</si>
  <si>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</si>
  <si>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</si>
  <si>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</si>
  <si>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</si>
  <si>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</si>
  <si>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</si>
  <si>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</si>
  <si>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</si>
  <si>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</si>
  <si>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</si>
  <si>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</si>
  <si>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</si>
  <si>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</si>
  <si>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</si>
  <si>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</si>
  <si>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</si>
  <si>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</si>
  <si>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</si>
  <si>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</si>
  <si>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</si>
  <si>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</si>
  <si>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</si>
  <si>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</si>
  <si>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</si>
  <si>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</si>
  <si>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</si>
  <si>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</si>
  <si>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</si>
  <si>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</si>
  <si>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</si>
  <si>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</si>
  <si>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</si>
  <si>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</si>
  <si>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</si>
  <si>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</si>
  <si>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</si>
  <si>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</si>
  <si>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</si>
  <si>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</si>
  <si>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</si>
  <si>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</si>
  <si>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</si>
  <si>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</si>
  <si>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</si>
  <si>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</si>
  <si>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</si>
  <si>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</si>
  <si>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</si>
  <si>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</si>
  <si>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</si>
  <si>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</si>
  <si>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</si>
  <si>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</si>
  <si>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</si>
  <si>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</si>
  <si>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</si>
  <si>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</si>
  <si>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</si>
  <si>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</si>
  <si>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</si>
  <si>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</si>
  <si>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</si>
  <si>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</si>
  <si>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</si>
  <si>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</si>
  <si>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</si>
  <si>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</si>
  <si>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</si>
  <si>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</si>
  <si>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</si>
  <si>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</si>
  <si>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</si>
  <si>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</si>
  <si>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</si>
  <si>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</si>
  <si>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</si>
  <si>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</si>
  <si>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</si>
  <si>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</si>
  <si>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</si>
  <si>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</si>
  <si>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</si>
  <si>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</si>
  <si>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</si>
  <si>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</si>
  <si>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</si>
  <si>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0600000000</t>
  </si>
  <si>
    <t>0700000000</t>
  </si>
  <si>
    <t>1800000000</t>
  </si>
  <si>
    <t>9990051180</t>
  </si>
  <si>
    <t>9990002190</t>
  </si>
  <si>
    <t>9990093040</t>
  </si>
  <si>
    <t>1100000000</t>
  </si>
  <si>
    <t>1100092390</t>
  </si>
  <si>
    <t>1000000000</t>
  </si>
  <si>
    <t>0800000000</t>
  </si>
  <si>
    <t>1900000000</t>
  </si>
  <si>
    <t>9990093120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</si>
  <si>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</si>
  <si>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</si>
  <si>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</si>
  <si>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</si>
  <si>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</si>
  <si>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</si>
  <si>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</si>
  <si>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</si>
  <si>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</si>
  <si>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</si>
  <si>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</si>
  <si>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</si>
  <si>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</si>
  <si>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</si>
  <si>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</si>
  <si>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</si>
  <si>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</si>
  <si>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</si>
  <si>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</si>
  <si>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</si>
  <si>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</si>
  <si>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</si>
  <si>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</si>
  <si>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</si>
  <si>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</si>
  <si>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</si>
  <si>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</si>
  <si>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9990004910</t>
  </si>
  <si>
    <t>0100000000</t>
  </si>
  <si>
    <t>9990093090</t>
  </si>
  <si>
    <t>0500000000</t>
  </si>
  <si>
    <t>1500000000</t>
  </si>
  <si>
    <t>00000000000</t>
  </si>
  <si>
    <t>9990006500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</si>
  <si>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</si>
  <si>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</si>
  <si>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</si>
  <si>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</si>
  <si>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</si>
  <si>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</si>
  <si>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</si>
  <si>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</si>
  <si>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</si>
  <si>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</si>
  <si>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</si>
  <si>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</si>
  <si>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</si>
  <si>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</si>
  <si>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</si>
  <si>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</si>
  <si>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</si>
  <si>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</si>
  <si>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</si>
  <si>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</si>
  <si>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</si>
  <si>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</si>
  <si>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</si>
  <si>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</si>
  <si>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</si>
  <si>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</si>
  <si>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</si>
  <si>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</si>
  <si>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</si>
  <si>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</si>
  <si>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</si>
  <si>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</si>
  <si>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</si>
  <si>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</si>
  <si>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</si>
  <si>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</si>
  <si>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</si>
  <si>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9990093110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</si>
  <si>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</si>
  <si>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</si>
  <si>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</si>
  <si>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</si>
  <si>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</si>
  <si>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</si>
  <si>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</si>
  <si>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</si>
  <si>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</si>
  <si>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</si>
  <si>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</si>
  <si>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</si>
  <si>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</si>
  <si>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</si>
  <si>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</si>
  <si>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</si>
  <si>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</si>
  <si>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</si>
  <si>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</si>
  <si>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</si>
  <si>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</si>
  <si>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</si>
  <si>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</si>
  <si>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</si>
  <si>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</si>
  <si>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</si>
  <si>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</si>
  <si>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</si>
  <si>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</si>
  <si>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</si>
  <si>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</si>
  <si>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</si>
  <si>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</si>
  <si>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</si>
  <si>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</si>
  <si>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</si>
  <si>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</si>
  <si>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</si>
  <si>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</si>
  <si>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</si>
  <si>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</si>
  <si>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</si>
  <si>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</si>
  <si>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</si>
  <si>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</si>
  <si>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</si>
  <si>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</si>
  <si>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</si>
  <si>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</si>
  <si>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</si>
  <si>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№ 339 от 25.12.2018г.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</si>
  <si>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</si>
  <si>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</si>
  <si>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</si>
  <si>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</si>
  <si>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</si>
  <si>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</si>
  <si>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</si>
  <si>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</si>
  <si>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</si>
  <si>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</si>
  <si>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</si>
  <si>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</si>
  <si>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</si>
  <si>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</si>
  <si>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</si>
  <si>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</si>
  <si>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</si>
  <si>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</si>
  <si>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</si>
  <si>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</si>
  <si>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</si>
  <si>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</si>
  <si>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</si>
  <si>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</si>
  <si>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</si>
  <si>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</si>
  <si>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</si>
  <si>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</si>
  <si>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</si>
  <si>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</si>
  <si>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</si>
  <si>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</si>
  <si>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</si>
  <si>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321</t>
  </si>
  <si>
    <t>Пособия, компенсации и иные социальные выплаты гражданам, кроме публичных нормативных обязательств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</si>
  <si>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</si>
  <si>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</si>
  <si>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</si>
  <si>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9990007100</t>
  </si>
  <si>
    <t>0600010600</t>
  </si>
  <si>
    <t>0600010610</t>
  </si>
  <si>
    <t>0700010600</t>
  </si>
  <si>
    <t>0700010610</t>
  </si>
  <si>
    <t>1800010600</t>
  </si>
  <si>
    <t>1800010610</t>
  </si>
  <si>
    <t>2300010600</t>
  </si>
  <si>
    <t>2500010600</t>
  </si>
  <si>
    <t>2600010600</t>
  </si>
  <si>
    <t>1100010600</t>
  </si>
  <si>
    <t>1100010610</t>
  </si>
  <si>
    <t>1100010611</t>
  </si>
  <si>
    <t>1100010620</t>
  </si>
  <si>
    <t>0800010600</t>
  </si>
  <si>
    <t>0800010630</t>
  </si>
  <si>
    <t>9990010710</t>
  </si>
  <si>
    <t>2400010600</t>
  </si>
  <si>
    <t>1900010600</t>
  </si>
  <si>
    <t>1900010610</t>
  </si>
  <si>
    <t>9990010680</t>
  </si>
  <si>
    <t>03100P5200</t>
  </si>
  <si>
    <t>03100S5200</t>
  </si>
  <si>
    <t>2300011610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</si>
  <si>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</si>
  <si>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</si>
  <si>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 бюджета</t>
  </si>
  <si>
    <t>0400010600</t>
  </si>
  <si>
    <t>1200010600</t>
  </si>
  <si>
    <t>1300010600</t>
  </si>
  <si>
    <t>1610010600</t>
  </si>
  <si>
    <t>1630010600</t>
  </si>
  <si>
    <t>0330093140</t>
  </si>
  <si>
    <t>0500010600</t>
  </si>
  <si>
    <t>1500010600</t>
  </si>
  <si>
    <t>Расходы на оснащение объектов спортивной инфраструктуры спортивно-технологическим оборудованием</t>
  </si>
  <si>
    <t>9990010660</t>
  </si>
  <si>
    <t>9990010650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</si>
  <si>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</si>
  <si>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</si>
  <si>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</si>
  <si>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Приложение 3 к решению Думы</t>
  </si>
  <si>
    <t>Мероприятия учреждений по развитию общего образования</t>
  </si>
  <si>
    <t>0310021691</t>
  </si>
  <si>
    <t>Мероприятия учреждений по развитию дошкольного образования</t>
  </si>
  <si>
    <t>0320021691</t>
  </si>
  <si>
    <t>Мероприятия учреждений по развитию дополнительного образования</t>
  </si>
  <si>
    <t>0330021691</t>
  </si>
  <si>
    <t>МП"Профилактика правонарушений в Михайловском муниципальном районе"</t>
  </si>
  <si>
    <t>0600011610</t>
  </si>
  <si>
    <t xml:space="preserve">Мероприятия районных бюджетных муниципальных учреждений по профилактике правонарушений </t>
  </si>
  <si>
    <t>района № 449 от 19.12.2019г.</t>
  </si>
  <si>
    <t>Исполнено</t>
  </si>
  <si>
    <t>% Исполнения</t>
  </si>
  <si>
    <t>Субсидии автономным учреждениям на иные цели</t>
  </si>
  <si>
    <t>622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</si>
</sst>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43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3" fillId="0" borderId="0" xfId="0" applyNumberFormat="1" applyFont="1" applyAlignment="1">
      <alignment shrinkToFit="1"/>
    </xf>
    <xf numFmtId="186" fontId="1" fillId="0" borderId="0" xfId="0" applyNumberFormat="1" applyFont="1" applyAlignment="1">
      <alignment/>
    </xf>
    <xf numFmtId="186" fontId="1" fillId="0" borderId="0" xfId="60" applyNumberFormat="1" applyFont="1" applyAlignment="1">
      <alignment shrinkToFit="1"/>
    </xf>
    <xf numFmtId="0" fontId="3" fillId="33" borderId="12" xfId="0" applyFont="1" applyFill="1" applyBorder="1" applyAlignment="1">
      <alignment wrapText="1"/>
    </xf>
    <xf numFmtId="177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77" fontId="2" fillId="12" borderId="10" xfId="0" applyNumberFormat="1" applyFont="1" applyFill="1" applyBorder="1" applyAlignment="1">
      <alignment horizontal="center" vertical="center" shrinkToFi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177" fontId="2" fillId="35" borderId="11" xfId="0" applyNumberFormat="1" applyFont="1" applyFill="1" applyBorder="1" applyAlignment="1">
      <alignment horizontal="center" vertical="center" wrapText="1" shrinkToFit="1"/>
    </xf>
    <xf numFmtId="177" fontId="1" fillId="0" borderId="0" xfId="0" applyNumberFormat="1" applyFont="1" applyAlignment="1">
      <alignment wrapText="1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0" xfId="0" applyNumberFormat="1" applyFont="1" applyAlignment="1">
      <alignment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1" fillId="39" borderId="0" xfId="0" applyNumberFormat="1" applyFont="1" applyFill="1" applyAlignment="1">
      <alignment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177" fontId="2" fillId="37" borderId="13" xfId="0" applyNumberFormat="1" applyFont="1" applyFill="1" applyBorder="1" applyAlignment="1">
      <alignment horizontal="center" vertical="center" shrinkToFit="1"/>
    </xf>
    <xf numFmtId="177" fontId="2" fillId="37" borderId="14" xfId="0" applyNumberFormat="1" applyFont="1" applyFill="1" applyBorder="1" applyAlignment="1">
      <alignment horizontal="center" vertical="center" shrinkToFit="1"/>
    </xf>
    <xf numFmtId="177" fontId="2" fillId="12" borderId="13" xfId="0" applyNumberFormat="1" applyFont="1" applyFill="1" applyBorder="1" applyAlignment="1">
      <alignment horizontal="center" vertical="center" shrinkToFit="1"/>
    </xf>
    <xf numFmtId="177" fontId="2" fillId="12" borderId="14" xfId="0" applyNumberFormat="1" applyFont="1" applyFill="1" applyBorder="1" applyAlignment="1">
      <alignment horizontal="center" vertical="center" shrinkToFit="1"/>
    </xf>
    <xf numFmtId="177" fontId="1" fillId="12" borderId="0" xfId="0" applyNumberFormat="1" applyFont="1" applyFill="1" applyAlignment="1">
      <alignment/>
    </xf>
    <xf numFmtId="177" fontId="2" fillId="36" borderId="15" xfId="0" applyNumberFormat="1" applyFont="1" applyFill="1" applyBorder="1" applyAlignment="1">
      <alignment horizontal="center" vertical="center" shrinkToFit="1"/>
    </xf>
    <xf numFmtId="177" fontId="2" fillId="36" borderId="16" xfId="0" applyNumberFormat="1" applyFont="1" applyFill="1" applyBorder="1" applyAlignment="1">
      <alignment horizontal="center" vertical="center" shrinkToFit="1"/>
    </xf>
    <xf numFmtId="177" fontId="2" fillId="36" borderId="14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shrinkToFit="1"/>
    </xf>
    <xf numFmtId="177" fontId="2" fillId="35" borderId="15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shrinkToFit="1"/>
    </xf>
    <xf numFmtId="177" fontId="2" fillId="35" borderId="14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2" fillId="34" borderId="15" xfId="0" applyNumberFormat="1" applyFont="1" applyFill="1" applyBorder="1" applyAlignment="1">
      <alignment horizontal="center" vertical="center" shrinkToFit="1"/>
    </xf>
    <xf numFmtId="177" fontId="2" fillId="34" borderId="16" xfId="0" applyNumberFormat="1" applyFont="1" applyFill="1" applyBorder="1" applyAlignment="1">
      <alignment horizontal="center" vertical="center" shrinkToFit="1"/>
    </xf>
    <xf numFmtId="177" fontId="2" fillId="34" borderId="14" xfId="0" applyNumberFormat="1" applyFont="1" applyFill="1" applyBorder="1" applyAlignment="1">
      <alignment horizontal="center" vertical="center" shrinkToFit="1"/>
    </xf>
    <xf numFmtId="177" fontId="2" fillId="39" borderId="15" xfId="0" applyNumberFormat="1" applyFont="1" applyFill="1" applyBorder="1" applyAlignment="1">
      <alignment horizontal="center" vertical="center" shrinkToFit="1"/>
    </xf>
    <xf numFmtId="177" fontId="2" fillId="39" borderId="14" xfId="0" applyNumberFormat="1" applyFont="1" applyFill="1" applyBorder="1" applyAlignment="1">
      <alignment horizontal="center" vertical="center" shrinkToFit="1"/>
    </xf>
    <xf numFmtId="177" fontId="2" fillId="39" borderId="0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5" fillId="12" borderId="11" xfId="0" applyNumberFormat="1" applyFont="1" applyFill="1" applyBorder="1" applyAlignment="1">
      <alignment horizontal="center" vertical="center" shrinkToFit="1"/>
    </xf>
    <xf numFmtId="177" fontId="5" fillId="12" borderId="10" xfId="0" applyNumberFormat="1" applyFont="1" applyFill="1" applyBorder="1" applyAlignment="1">
      <alignment horizontal="center" vertical="center" shrinkToFit="1"/>
    </xf>
    <xf numFmtId="177" fontId="5" fillId="39" borderId="11" xfId="0" applyNumberFormat="1" applyFont="1" applyFill="1" applyBorder="1" applyAlignment="1">
      <alignment horizontal="center" vertical="center" shrinkToFit="1"/>
    </xf>
    <xf numFmtId="177" fontId="5" fillId="39" borderId="10" xfId="0" applyNumberFormat="1" applyFont="1" applyFill="1" applyBorder="1" applyAlignment="1">
      <alignment horizontal="center" vertical="center" shrinkToFit="1"/>
    </xf>
    <xf numFmtId="177" fontId="2" fillId="35" borderId="10" xfId="60" applyNumberFormat="1" applyFont="1" applyFill="1" applyBorder="1" applyAlignment="1">
      <alignment horizontal="center" vertical="center" shrinkToFit="1"/>
    </xf>
    <xf numFmtId="177" fontId="2" fillId="37" borderId="10" xfId="60" applyNumberFormat="1" applyFont="1" applyFill="1" applyBorder="1" applyAlignment="1">
      <alignment horizontal="center" vertical="center" shrinkToFit="1"/>
    </xf>
    <xf numFmtId="177" fontId="2" fillId="34" borderId="10" xfId="60" applyNumberFormat="1" applyFont="1" applyFill="1" applyBorder="1" applyAlignment="1">
      <alignment horizontal="center" vertical="center" shrinkToFit="1"/>
    </xf>
    <xf numFmtId="177" fontId="2" fillId="38" borderId="10" xfId="60" applyNumberFormat="1" applyFont="1" applyFill="1" applyBorder="1" applyAlignment="1">
      <alignment horizontal="center" vertical="center" shrinkToFit="1"/>
    </xf>
    <xf numFmtId="177" fontId="2" fillId="12" borderId="10" xfId="60" applyNumberFormat="1" applyFont="1" applyFill="1" applyBorder="1" applyAlignment="1">
      <alignment horizontal="center" vertical="center" shrinkToFit="1"/>
    </xf>
    <xf numFmtId="177" fontId="7" fillId="12" borderId="11" xfId="0" applyNumberFormat="1" applyFont="1" applyFill="1" applyBorder="1" applyAlignment="1">
      <alignment horizontal="center" vertical="center" shrinkToFit="1"/>
    </xf>
    <xf numFmtId="177" fontId="7" fillId="12" borderId="1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horizontal="center"/>
    </xf>
    <xf numFmtId="177" fontId="2" fillId="34" borderId="17" xfId="0" applyNumberFormat="1" applyFont="1" applyFill="1" applyBorder="1" applyAlignment="1">
      <alignment horizontal="center" vertical="center" shrinkToFit="1"/>
    </xf>
    <xf numFmtId="177" fontId="2" fillId="39" borderId="17" xfId="0" applyNumberFormat="1" applyFont="1" applyFill="1" applyBorder="1" applyAlignment="1">
      <alignment horizontal="center" vertical="center" shrinkToFit="1"/>
    </xf>
    <xf numFmtId="177" fontId="5" fillId="38" borderId="17" xfId="0" applyNumberFormat="1" applyFont="1" applyFill="1" applyBorder="1" applyAlignment="1">
      <alignment horizontal="center" vertical="center" shrinkToFit="1"/>
    </xf>
    <xf numFmtId="43" fontId="1" fillId="0" borderId="0" xfId="0" applyNumberFormat="1" applyFont="1" applyAlignment="1">
      <alignment/>
    </xf>
    <xf numFmtId="43" fontId="50" fillId="0" borderId="0" xfId="60" applyFont="1" applyBorder="1" applyAlignment="1" applyProtection="1">
      <alignment horizontal="right" shrinkToFit="1"/>
      <protection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7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2"/>
  <sheetViews>
    <sheetView showGridLines="0" tabSelected="1" zoomScale="120" zoomScaleNormal="120" zoomScalePageLayoutView="0" workbookViewId="0" topLeftCell="A1">
      <selection activeCell="Y1" sqref="Y1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7.375" style="2" customWidth="1"/>
    <col min="25" max="25" width="16.75390625" style="2" customWidth="1"/>
    <col min="26" max="26" width="9.125" style="2" customWidth="1"/>
    <col min="27" max="27" width="18.25390625" style="2" customWidth="1"/>
    <col min="28" max="16384" width="9.125" style="2" customWidth="1"/>
  </cols>
  <sheetData>
    <row r="1" spans="2:4" ht="12.75">
      <c r="B1" s="119" t="s">
        <v>460</v>
      </c>
      <c r="C1" s="119"/>
      <c r="D1" s="119"/>
    </row>
    <row r="2" spans="2:4" ht="12.75">
      <c r="B2" s="119" t="s">
        <v>87</v>
      </c>
      <c r="C2" s="119"/>
      <c r="D2" s="119"/>
    </row>
    <row r="3" spans="2:4" ht="12.75">
      <c r="B3" s="119" t="s">
        <v>470</v>
      </c>
      <c r="C3" s="119"/>
      <c r="D3" s="119"/>
    </row>
    <row r="5" spans="2:23" ht="12.75">
      <c r="B5" s="119" t="s">
        <v>328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2:23" ht="9" customHeight="1">
      <c r="B6" s="125" t="s">
        <v>87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2:22" ht="12.75">
      <c r="B7" s="2" t="s">
        <v>86</v>
      </c>
      <c r="C7" s="119" t="s">
        <v>380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9" spans="1:22" ht="30.75" customHeight="1">
      <c r="A9" s="120" t="s">
        <v>47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 ht="57" customHeight="1">
      <c r="A10" s="124" t="s">
        <v>345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1:25" ht="15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Y11" s="62" t="s">
        <v>65</v>
      </c>
    </row>
    <row r="12" spans="1:25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51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63" t="s">
        <v>471</v>
      </c>
      <c r="Y12" s="64" t="s">
        <v>472</v>
      </c>
    </row>
    <row r="13" spans="1:25" ht="18.75" customHeight="1" outlineLevel="2">
      <c r="A13" s="12" t="s">
        <v>61</v>
      </c>
      <c r="B13" s="13" t="s">
        <v>60</v>
      </c>
      <c r="C13" s="13" t="s">
        <v>232</v>
      </c>
      <c r="D13" s="13" t="s">
        <v>5</v>
      </c>
      <c r="E13" s="13"/>
      <c r="F13" s="38">
        <f>F14+F22+F45+F65+F79+F84+F59+F73</f>
        <v>128769.69561000002</v>
      </c>
      <c r="G13" s="70" t="e">
        <f>G14+G22+G45+#REF!+G65+#REF!+G79+G84+#REF!</f>
        <v>#REF!</v>
      </c>
      <c r="H13" s="38" t="e">
        <f>H14+H22+H45+#REF!+H65+#REF!+H79+H84+#REF!</f>
        <v>#REF!</v>
      </c>
      <c r="I13" s="38" t="e">
        <f>I14+I22+I45+#REF!+I65+#REF!+I79+I84+#REF!</f>
        <v>#REF!</v>
      </c>
      <c r="J13" s="38" t="e">
        <f>J14+J22+J45+#REF!+J65+#REF!+J79+J84+#REF!</f>
        <v>#REF!</v>
      </c>
      <c r="K13" s="38" t="e">
        <f>K14+K22+K45+#REF!+K65+#REF!+K79+K84+#REF!</f>
        <v>#REF!</v>
      </c>
      <c r="L13" s="38" t="e">
        <f>L14+L22+L45+#REF!+L65+#REF!+L79+L84+#REF!</f>
        <v>#REF!</v>
      </c>
      <c r="M13" s="38" t="e">
        <f>M14+M22+M45+#REF!+M65+#REF!+M79+M84+#REF!</f>
        <v>#REF!</v>
      </c>
      <c r="N13" s="38" t="e">
        <f>N14+N22+N45+#REF!+N65+#REF!+N79+N84+#REF!</f>
        <v>#REF!</v>
      </c>
      <c r="O13" s="38" t="e">
        <f>O14+O22+O45+#REF!+O65+#REF!+O79+O84+#REF!</f>
        <v>#REF!</v>
      </c>
      <c r="P13" s="38" t="e">
        <f>P14+P22+P45+#REF!+P65+#REF!+P79+P84+#REF!</f>
        <v>#REF!</v>
      </c>
      <c r="Q13" s="38" t="e">
        <f>Q14+Q22+Q45+#REF!+Q65+#REF!+Q79+Q84+#REF!</f>
        <v>#REF!</v>
      </c>
      <c r="R13" s="38" t="e">
        <f>R14+R22+R45+#REF!+R65+#REF!+R79+R84+#REF!</f>
        <v>#REF!</v>
      </c>
      <c r="S13" s="38" t="e">
        <f>S14+S22+S45+#REF!+S65+#REF!+S79+S84+#REF!</f>
        <v>#REF!</v>
      </c>
      <c r="T13" s="38" t="e">
        <f>T14+T22+T45+#REF!+T65+#REF!+T79+T84+#REF!</f>
        <v>#REF!</v>
      </c>
      <c r="U13" s="38" t="e">
        <f>U14+U22+U45+#REF!+U65+#REF!+U79+U84+#REF!</f>
        <v>#REF!</v>
      </c>
      <c r="V13" s="38" t="e">
        <f>V14+V22+V45+#REF!+V65+#REF!+V79+V84+#REF!</f>
        <v>#REF!</v>
      </c>
      <c r="W13" s="71"/>
      <c r="X13" s="38">
        <f>X14+X22+X45+X65+X79+X84+X59+X73</f>
        <v>114116.10800000002</v>
      </c>
      <c r="Y13" s="65">
        <f>X13/F13*100</f>
        <v>88.620313544593</v>
      </c>
    </row>
    <row r="14" spans="1:25" s="21" customFormat="1" ht="33" customHeight="1" outlineLevel="3">
      <c r="A14" s="18" t="s">
        <v>26</v>
      </c>
      <c r="B14" s="20" t="s">
        <v>6</v>
      </c>
      <c r="C14" s="20" t="s">
        <v>232</v>
      </c>
      <c r="D14" s="20" t="s">
        <v>5</v>
      </c>
      <c r="E14" s="20"/>
      <c r="F14" s="56">
        <f>F15</f>
        <v>2610.67446</v>
      </c>
      <c r="G14" s="72">
        <f aca="true" t="shared" si="0" ref="G14:V14">G15</f>
        <v>1204.8</v>
      </c>
      <c r="H14" s="56">
        <f t="shared" si="0"/>
        <v>1204.8</v>
      </c>
      <c r="I14" s="56">
        <f t="shared" si="0"/>
        <v>1204.8</v>
      </c>
      <c r="J14" s="56">
        <f t="shared" si="0"/>
        <v>1204.8</v>
      </c>
      <c r="K14" s="56">
        <f t="shared" si="0"/>
        <v>1204.8</v>
      </c>
      <c r="L14" s="56">
        <f t="shared" si="0"/>
        <v>1204.8</v>
      </c>
      <c r="M14" s="56">
        <f t="shared" si="0"/>
        <v>1204.8</v>
      </c>
      <c r="N14" s="56">
        <f t="shared" si="0"/>
        <v>1204.8</v>
      </c>
      <c r="O14" s="56">
        <f t="shared" si="0"/>
        <v>1204.8</v>
      </c>
      <c r="P14" s="56">
        <f t="shared" si="0"/>
        <v>1204.8</v>
      </c>
      <c r="Q14" s="56">
        <f t="shared" si="0"/>
        <v>1204.8</v>
      </c>
      <c r="R14" s="56">
        <f t="shared" si="0"/>
        <v>1204.8</v>
      </c>
      <c r="S14" s="56">
        <f t="shared" si="0"/>
        <v>1204.8</v>
      </c>
      <c r="T14" s="56">
        <f t="shared" si="0"/>
        <v>1204.8</v>
      </c>
      <c r="U14" s="56">
        <f t="shared" si="0"/>
        <v>1204.8</v>
      </c>
      <c r="V14" s="56">
        <f t="shared" si="0"/>
        <v>1204.8</v>
      </c>
      <c r="W14" s="73"/>
      <c r="X14" s="56">
        <f>X15</f>
        <v>2610.675</v>
      </c>
      <c r="Y14" s="65">
        <f aca="true" t="shared" si="1" ref="Y14:Y77">X14/F14*100</f>
        <v>100.00002068431006</v>
      </c>
    </row>
    <row r="15" spans="1:25" ht="34.5" customHeight="1" outlineLevel="3">
      <c r="A15" s="15" t="s">
        <v>130</v>
      </c>
      <c r="B15" s="8" t="s">
        <v>6</v>
      </c>
      <c r="C15" s="8" t="s">
        <v>233</v>
      </c>
      <c r="D15" s="8" t="s">
        <v>5</v>
      </c>
      <c r="E15" s="8"/>
      <c r="F15" s="39">
        <f>F16</f>
        <v>2610.67446</v>
      </c>
      <c r="G15" s="74">
        <f aca="true" t="shared" si="2" ref="G15:V15">G17</f>
        <v>1204.8</v>
      </c>
      <c r="H15" s="39">
        <f t="shared" si="2"/>
        <v>1204.8</v>
      </c>
      <c r="I15" s="39">
        <f t="shared" si="2"/>
        <v>1204.8</v>
      </c>
      <c r="J15" s="39">
        <f t="shared" si="2"/>
        <v>1204.8</v>
      </c>
      <c r="K15" s="39">
        <f t="shared" si="2"/>
        <v>1204.8</v>
      </c>
      <c r="L15" s="39">
        <f t="shared" si="2"/>
        <v>1204.8</v>
      </c>
      <c r="M15" s="39">
        <f t="shared" si="2"/>
        <v>1204.8</v>
      </c>
      <c r="N15" s="39">
        <f t="shared" si="2"/>
        <v>1204.8</v>
      </c>
      <c r="O15" s="39">
        <f t="shared" si="2"/>
        <v>1204.8</v>
      </c>
      <c r="P15" s="39">
        <f t="shared" si="2"/>
        <v>1204.8</v>
      </c>
      <c r="Q15" s="39">
        <f t="shared" si="2"/>
        <v>1204.8</v>
      </c>
      <c r="R15" s="39">
        <f t="shared" si="2"/>
        <v>1204.8</v>
      </c>
      <c r="S15" s="39">
        <f t="shared" si="2"/>
        <v>1204.8</v>
      </c>
      <c r="T15" s="39">
        <f t="shared" si="2"/>
        <v>1204.8</v>
      </c>
      <c r="U15" s="39">
        <f t="shared" si="2"/>
        <v>1204.8</v>
      </c>
      <c r="V15" s="39">
        <f t="shared" si="2"/>
        <v>1204.8</v>
      </c>
      <c r="W15" s="71"/>
      <c r="X15" s="39">
        <f>X16</f>
        <v>2610.675</v>
      </c>
      <c r="Y15" s="65">
        <f t="shared" si="1"/>
        <v>100.00002068431006</v>
      </c>
    </row>
    <row r="16" spans="1:25" ht="35.25" customHeight="1" outlineLevel="3">
      <c r="A16" s="15" t="s">
        <v>132</v>
      </c>
      <c r="B16" s="8" t="s">
        <v>6</v>
      </c>
      <c r="C16" s="8" t="s">
        <v>234</v>
      </c>
      <c r="D16" s="8" t="s">
        <v>5</v>
      </c>
      <c r="E16" s="8"/>
      <c r="F16" s="39">
        <f>F17</f>
        <v>2610.67446</v>
      </c>
      <c r="G16" s="74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71"/>
      <c r="X16" s="39">
        <f>X17</f>
        <v>2610.675</v>
      </c>
      <c r="Y16" s="65">
        <f t="shared" si="1"/>
        <v>100.00002068431006</v>
      </c>
    </row>
    <row r="17" spans="1:25" ht="15.75" outlineLevel="4">
      <c r="A17" s="25" t="s">
        <v>131</v>
      </c>
      <c r="B17" s="14" t="s">
        <v>6</v>
      </c>
      <c r="C17" s="14" t="s">
        <v>235</v>
      </c>
      <c r="D17" s="14" t="s">
        <v>5</v>
      </c>
      <c r="E17" s="14"/>
      <c r="F17" s="40">
        <f>F18</f>
        <v>2610.67446</v>
      </c>
      <c r="G17" s="75">
        <f aca="true" t="shared" si="3" ref="G17:V17">G19</f>
        <v>1204.8</v>
      </c>
      <c r="H17" s="41">
        <f t="shared" si="3"/>
        <v>1204.8</v>
      </c>
      <c r="I17" s="41">
        <f t="shared" si="3"/>
        <v>1204.8</v>
      </c>
      <c r="J17" s="41">
        <f t="shared" si="3"/>
        <v>1204.8</v>
      </c>
      <c r="K17" s="41">
        <f t="shared" si="3"/>
        <v>1204.8</v>
      </c>
      <c r="L17" s="41">
        <f t="shared" si="3"/>
        <v>1204.8</v>
      </c>
      <c r="M17" s="41">
        <f t="shared" si="3"/>
        <v>1204.8</v>
      </c>
      <c r="N17" s="41">
        <f t="shared" si="3"/>
        <v>1204.8</v>
      </c>
      <c r="O17" s="41">
        <f t="shared" si="3"/>
        <v>1204.8</v>
      </c>
      <c r="P17" s="41">
        <f t="shared" si="3"/>
        <v>1204.8</v>
      </c>
      <c r="Q17" s="41">
        <f t="shared" si="3"/>
        <v>1204.8</v>
      </c>
      <c r="R17" s="41">
        <f t="shared" si="3"/>
        <v>1204.8</v>
      </c>
      <c r="S17" s="41">
        <f t="shared" si="3"/>
        <v>1204.8</v>
      </c>
      <c r="T17" s="41">
        <f t="shared" si="3"/>
        <v>1204.8</v>
      </c>
      <c r="U17" s="41">
        <f t="shared" si="3"/>
        <v>1204.8</v>
      </c>
      <c r="V17" s="41">
        <f t="shared" si="3"/>
        <v>1204.8</v>
      </c>
      <c r="W17" s="71"/>
      <c r="X17" s="40">
        <f>X18</f>
        <v>2610.675</v>
      </c>
      <c r="Y17" s="65">
        <f t="shared" si="1"/>
        <v>100.00002068431006</v>
      </c>
    </row>
    <row r="18" spans="1:25" ht="31.5" outlineLevel="4">
      <c r="A18" s="5" t="s">
        <v>91</v>
      </c>
      <c r="B18" s="6" t="s">
        <v>6</v>
      </c>
      <c r="C18" s="6" t="s">
        <v>235</v>
      </c>
      <c r="D18" s="6" t="s">
        <v>90</v>
      </c>
      <c r="E18" s="6"/>
      <c r="F18" s="41">
        <f>F19+F20+F21</f>
        <v>2610.67446</v>
      </c>
      <c r="G18" s="75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71"/>
      <c r="X18" s="41">
        <f>X19+X20+X21</f>
        <v>2610.675</v>
      </c>
      <c r="Y18" s="65">
        <f t="shared" si="1"/>
        <v>100.00002068431006</v>
      </c>
    </row>
    <row r="19" spans="1:25" ht="17.25" customHeight="1" outlineLevel="5">
      <c r="A19" s="23" t="s">
        <v>225</v>
      </c>
      <c r="B19" s="24" t="s">
        <v>6</v>
      </c>
      <c r="C19" s="24" t="s">
        <v>235</v>
      </c>
      <c r="D19" s="24" t="s">
        <v>88</v>
      </c>
      <c r="E19" s="24"/>
      <c r="F19" s="42">
        <v>2122.80092</v>
      </c>
      <c r="G19" s="75">
        <v>1204.8</v>
      </c>
      <c r="H19" s="41">
        <v>1204.8</v>
      </c>
      <c r="I19" s="41">
        <v>1204.8</v>
      </c>
      <c r="J19" s="41">
        <v>1204.8</v>
      </c>
      <c r="K19" s="41">
        <v>1204.8</v>
      </c>
      <c r="L19" s="41">
        <v>1204.8</v>
      </c>
      <c r="M19" s="41">
        <v>1204.8</v>
      </c>
      <c r="N19" s="41">
        <v>1204.8</v>
      </c>
      <c r="O19" s="41">
        <v>1204.8</v>
      </c>
      <c r="P19" s="41">
        <v>1204.8</v>
      </c>
      <c r="Q19" s="41">
        <v>1204.8</v>
      </c>
      <c r="R19" s="41">
        <v>1204.8</v>
      </c>
      <c r="S19" s="41">
        <v>1204.8</v>
      </c>
      <c r="T19" s="41">
        <v>1204.8</v>
      </c>
      <c r="U19" s="41">
        <v>1204.8</v>
      </c>
      <c r="V19" s="41">
        <v>1204.8</v>
      </c>
      <c r="W19" s="71"/>
      <c r="X19" s="42">
        <v>2122.801</v>
      </c>
      <c r="Y19" s="65">
        <f t="shared" si="1"/>
        <v>100.00000376860585</v>
      </c>
    </row>
    <row r="20" spans="1:25" ht="34.5" customHeight="1" outlineLevel="5">
      <c r="A20" s="23" t="s">
        <v>230</v>
      </c>
      <c r="B20" s="24" t="s">
        <v>6</v>
      </c>
      <c r="C20" s="24" t="s">
        <v>235</v>
      </c>
      <c r="D20" s="24" t="s">
        <v>89</v>
      </c>
      <c r="E20" s="24"/>
      <c r="F20" s="42">
        <v>0</v>
      </c>
      <c r="G20" s="75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71"/>
      <c r="X20" s="42">
        <v>0</v>
      </c>
      <c r="Y20" s="65">
        <v>0</v>
      </c>
    </row>
    <row r="21" spans="1:25" ht="50.25" customHeight="1" outlineLevel="5">
      <c r="A21" s="23" t="s">
        <v>226</v>
      </c>
      <c r="B21" s="24" t="s">
        <v>6</v>
      </c>
      <c r="C21" s="24" t="s">
        <v>235</v>
      </c>
      <c r="D21" s="24" t="s">
        <v>227</v>
      </c>
      <c r="E21" s="24"/>
      <c r="F21" s="42">
        <v>487.87354</v>
      </c>
      <c r="G21" s="75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71"/>
      <c r="X21" s="42">
        <v>487.874</v>
      </c>
      <c r="Y21" s="65">
        <f t="shared" si="1"/>
        <v>100.0000942867285</v>
      </c>
    </row>
    <row r="22" spans="1:25" ht="47.25" customHeight="1" outlineLevel="6">
      <c r="A22" s="7" t="s">
        <v>27</v>
      </c>
      <c r="B22" s="8" t="s">
        <v>19</v>
      </c>
      <c r="C22" s="8" t="s">
        <v>232</v>
      </c>
      <c r="D22" s="8" t="s">
        <v>5</v>
      </c>
      <c r="E22" s="8"/>
      <c r="F22" s="39">
        <f>F23</f>
        <v>4767.25124</v>
      </c>
      <c r="G22" s="74" t="e">
        <f aca="true" t="shared" si="4" ref="G22:V22">G23</f>
        <v>#REF!</v>
      </c>
      <c r="H22" s="39" t="e">
        <f t="shared" si="4"/>
        <v>#REF!</v>
      </c>
      <c r="I22" s="39" t="e">
        <f t="shared" si="4"/>
        <v>#REF!</v>
      </c>
      <c r="J22" s="39" t="e">
        <f t="shared" si="4"/>
        <v>#REF!</v>
      </c>
      <c r="K22" s="39" t="e">
        <f t="shared" si="4"/>
        <v>#REF!</v>
      </c>
      <c r="L22" s="39" t="e">
        <f t="shared" si="4"/>
        <v>#REF!</v>
      </c>
      <c r="M22" s="39" t="e">
        <f t="shared" si="4"/>
        <v>#REF!</v>
      </c>
      <c r="N22" s="39" t="e">
        <f t="shared" si="4"/>
        <v>#REF!</v>
      </c>
      <c r="O22" s="39" t="e">
        <f t="shared" si="4"/>
        <v>#REF!</v>
      </c>
      <c r="P22" s="39" t="e">
        <f t="shared" si="4"/>
        <v>#REF!</v>
      </c>
      <c r="Q22" s="39" t="e">
        <f t="shared" si="4"/>
        <v>#REF!</v>
      </c>
      <c r="R22" s="39" t="e">
        <f t="shared" si="4"/>
        <v>#REF!</v>
      </c>
      <c r="S22" s="39" t="e">
        <f t="shared" si="4"/>
        <v>#REF!</v>
      </c>
      <c r="T22" s="39" t="e">
        <f t="shared" si="4"/>
        <v>#REF!</v>
      </c>
      <c r="U22" s="39" t="e">
        <f t="shared" si="4"/>
        <v>#REF!</v>
      </c>
      <c r="V22" s="39" t="e">
        <f t="shared" si="4"/>
        <v>#REF!</v>
      </c>
      <c r="W22" s="71"/>
      <c r="X22" s="39">
        <f>X23</f>
        <v>4767.251</v>
      </c>
      <c r="Y22" s="65">
        <f t="shared" si="1"/>
        <v>99.99999496565238</v>
      </c>
    </row>
    <row r="23" spans="1:25" s="19" customFormat="1" ht="33" customHeight="1" outlineLevel="6">
      <c r="A23" s="15" t="s">
        <v>130</v>
      </c>
      <c r="B23" s="8" t="s">
        <v>19</v>
      </c>
      <c r="C23" s="8" t="s">
        <v>233</v>
      </c>
      <c r="D23" s="8" t="s">
        <v>5</v>
      </c>
      <c r="E23" s="8"/>
      <c r="F23" s="39">
        <f>F24</f>
        <v>4767.25124</v>
      </c>
      <c r="G23" s="74" t="e">
        <f>G25+#REF!+G37</f>
        <v>#REF!</v>
      </c>
      <c r="H23" s="39" t="e">
        <f>H25+#REF!+H37</f>
        <v>#REF!</v>
      </c>
      <c r="I23" s="39" t="e">
        <f>I25+#REF!+I37</f>
        <v>#REF!</v>
      </c>
      <c r="J23" s="39" t="e">
        <f>J25+#REF!+J37</f>
        <v>#REF!</v>
      </c>
      <c r="K23" s="39" t="e">
        <f>K25+#REF!+K37</f>
        <v>#REF!</v>
      </c>
      <c r="L23" s="39" t="e">
        <f>L25+#REF!+L37</f>
        <v>#REF!</v>
      </c>
      <c r="M23" s="39" t="e">
        <f>M25+#REF!+M37</f>
        <v>#REF!</v>
      </c>
      <c r="N23" s="39" t="e">
        <f>N25+#REF!+N37</f>
        <v>#REF!</v>
      </c>
      <c r="O23" s="39" t="e">
        <f>O25+#REF!+O37</f>
        <v>#REF!</v>
      </c>
      <c r="P23" s="39" t="e">
        <f>P25+#REF!+P37</f>
        <v>#REF!</v>
      </c>
      <c r="Q23" s="39" t="e">
        <f>Q25+#REF!+Q37</f>
        <v>#REF!</v>
      </c>
      <c r="R23" s="39" t="e">
        <f>R25+#REF!+R37</f>
        <v>#REF!</v>
      </c>
      <c r="S23" s="39" t="e">
        <f>S25+#REF!+S37</f>
        <v>#REF!</v>
      </c>
      <c r="T23" s="39" t="e">
        <f>T25+#REF!+T37</f>
        <v>#REF!</v>
      </c>
      <c r="U23" s="39" t="e">
        <f>U25+#REF!+U37</f>
        <v>#REF!</v>
      </c>
      <c r="V23" s="39" t="e">
        <f>V25+#REF!+V37</f>
        <v>#REF!</v>
      </c>
      <c r="W23" s="76"/>
      <c r="X23" s="39">
        <f>X24</f>
        <v>4767.251</v>
      </c>
      <c r="Y23" s="65">
        <f t="shared" si="1"/>
        <v>99.99999496565238</v>
      </c>
    </row>
    <row r="24" spans="1:25" s="19" customFormat="1" ht="36" customHeight="1" outlineLevel="6">
      <c r="A24" s="15" t="s">
        <v>132</v>
      </c>
      <c r="B24" s="8" t="s">
        <v>19</v>
      </c>
      <c r="C24" s="8" t="s">
        <v>234</v>
      </c>
      <c r="D24" s="8" t="s">
        <v>5</v>
      </c>
      <c r="E24" s="8"/>
      <c r="F24" s="39">
        <f>F25+F37+F43</f>
        <v>4767.25124</v>
      </c>
      <c r="G24" s="74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76"/>
      <c r="X24" s="39">
        <f>X25+X37+X43</f>
        <v>4767.251</v>
      </c>
      <c r="Y24" s="65">
        <f t="shared" si="1"/>
        <v>99.99999496565238</v>
      </c>
    </row>
    <row r="25" spans="1:25" s="19" customFormat="1" ht="47.25" outlineLevel="6">
      <c r="A25" s="26" t="s">
        <v>187</v>
      </c>
      <c r="B25" s="14" t="s">
        <v>19</v>
      </c>
      <c r="C25" s="14" t="s">
        <v>236</v>
      </c>
      <c r="D25" s="14" t="s">
        <v>5</v>
      </c>
      <c r="E25" s="14"/>
      <c r="F25" s="40">
        <f>F26+F30+F34+F32</f>
        <v>2623.20801</v>
      </c>
      <c r="G25" s="75">
        <f aca="true" t="shared" si="5" ref="G25:V25">G28</f>
        <v>2414.5</v>
      </c>
      <c r="H25" s="41">
        <f t="shared" si="5"/>
        <v>2414.5</v>
      </c>
      <c r="I25" s="41">
        <f t="shared" si="5"/>
        <v>2414.5</v>
      </c>
      <c r="J25" s="41">
        <f t="shared" si="5"/>
        <v>2414.5</v>
      </c>
      <c r="K25" s="41">
        <f t="shared" si="5"/>
        <v>2414.5</v>
      </c>
      <c r="L25" s="41">
        <f t="shared" si="5"/>
        <v>2414.5</v>
      </c>
      <c r="M25" s="41">
        <f t="shared" si="5"/>
        <v>2414.5</v>
      </c>
      <c r="N25" s="41">
        <f t="shared" si="5"/>
        <v>2414.5</v>
      </c>
      <c r="O25" s="41">
        <f t="shared" si="5"/>
        <v>2414.5</v>
      </c>
      <c r="P25" s="41">
        <f t="shared" si="5"/>
        <v>2414.5</v>
      </c>
      <c r="Q25" s="41">
        <f t="shared" si="5"/>
        <v>2414.5</v>
      </c>
      <c r="R25" s="41">
        <f t="shared" si="5"/>
        <v>2414.5</v>
      </c>
      <c r="S25" s="41">
        <f t="shared" si="5"/>
        <v>2414.5</v>
      </c>
      <c r="T25" s="41">
        <f t="shared" si="5"/>
        <v>2414.5</v>
      </c>
      <c r="U25" s="41">
        <f t="shared" si="5"/>
        <v>2414.5</v>
      </c>
      <c r="V25" s="41">
        <f t="shared" si="5"/>
        <v>2414.5</v>
      </c>
      <c r="W25" s="76"/>
      <c r="X25" s="40">
        <f>X26+X30+X34+X32</f>
        <v>2623.208</v>
      </c>
      <c r="Y25" s="65">
        <f t="shared" si="1"/>
        <v>99.9999996187874</v>
      </c>
    </row>
    <row r="26" spans="1:25" s="19" customFormat="1" ht="31.5" outlineLevel="6">
      <c r="A26" s="5" t="s">
        <v>91</v>
      </c>
      <c r="B26" s="6" t="s">
        <v>19</v>
      </c>
      <c r="C26" s="6" t="s">
        <v>236</v>
      </c>
      <c r="D26" s="6" t="s">
        <v>90</v>
      </c>
      <c r="E26" s="6"/>
      <c r="F26" s="41">
        <f>F27+F28+F29</f>
        <v>2533.87601</v>
      </c>
      <c r="G26" s="75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76"/>
      <c r="X26" s="41">
        <f>X27+X28+X29</f>
        <v>2533.876</v>
      </c>
      <c r="Y26" s="65">
        <f t="shared" si="1"/>
        <v>99.99999960534771</v>
      </c>
    </row>
    <row r="27" spans="1:25" s="19" customFormat="1" ht="15.75" outlineLevel="6">
      <c r="A27" s="23" t="s">
        <v>225</v>
      </c>
      <c r="B27" s="24" t="s">
        <v>19</v>
      </c>
      <c r="C27" s="24" t="s">
        <v>236</v>
      </c>
      <c r="D27" s="24" t="s">
        <v>88</v>
      </c>
      <c r="E27" s="24"/>
      <c r="F27" s="42">
        <v>1946.62058</v>
      </c>
      <c r="G27" s="7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76"/>
      <c r="X27" s="42">
        <v>1946.621</v>
      </c>
      <c r="Y27" s="65">
        <f t="shared" si="1"/>
        <v>100.00002157585325</v>
      </c>
    </row>
    <row r="28" spans="1:25" s="19" customFormat="1" ht="31.5" outlineLevel="6">
      <c r="A28" s="23" t="s">
        <v>230</v>
      </c>
      <c r="B28" s="24" t="s">
        <v>19</v>
      </c>
      <c r="C28" s="24" t="s">
        <v>236</v>
      </c>
      <c r="D28" s="24" t="s">
        <v>89</v>
      </c>
      <c r="E28" s="24"/>
      <c r="F28" s="42">
        <v>3</v>
      </c>
      <c r="G28" s="75">
        <v>2414.5</v>
      </c>
      <c r="H28" s="41">
        <v>2414.5</v>
      </c>
      <c r="I28" s="41">
        <v>2414.5</v>
      </c>
      <c r="J28" s="41">
        <v>2414.5</v>
      </c>
      <c r="K28" s="41">
        <v>2414.5</v>
      </c>
      <c r="L28" s="41">
        <v>2414.5</v>
      </c>
      <c r="M28" s="41">
        <v>2414.5</v>
      </c>
      <c r="N28" s="41">
        <v>2414.5</v>
      </c>
      <c r="O28" s="41">
        <v>2414.5</v>
      </c>
      <c r="P28" s="41">
        <v>2414.5</v>
      </c>
      <c r="Q28" s="41">
        <v>2414.5</v>
      </c>
      <c r="R28" s="41">
        <v>2414.5</v>
      </c>
      <c r="S28" s="41">
        <v>2414.5</v>
      </c>
      <c r="T28" s="41">
        <v>2414.5</v>
      </c>
      <c r="U28" s="41">
        <v>2414.5</v>
      </c>
      <c r="V28" s="41">
        <v>2414.5</v>
      </c>
      <c r="W28" s="76"/>
      <c r="X28" s="42">
        <v>3</v>
      </c>
      <c r="Y28" s="65">
        <f t="shared" si="1"/>
        <v>100</v>
      </c>
    </row>
    <row r="29" spans="1:25" s="19" customFormat="1" ht="47.25" outlineLevel="6">
      <c r="A29" s="23" t="s">
        <v>226</v>
      </c>
      <c r="B29" s="24" t="s">
        <v>19</v>
      </c>
      <c r="C29" s="24" t="s">
        <v>236</v>
      </c>
      <c r="D29" s="24" t="s">
        <v>227</v>
      </c>
      <c r="E29" s="24"/>
      <c r="F29" s="42">
        <v>584.25543</v>
      </c>
      <c r="G29" s="75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76"/>
      <c r="X29" s="42">
        <v>584.255</v>
      </c>
      <c r="Y29" s="65">
        <f t="shared" si="1"/>
        <v>99.99992640205329</v>
      </c>
    </row>
    <row r="30" spans="1:25" s="19" customFormat="1" ht="20.25" customHeight="1" outlineLevel="6">
      <c r="A30" s="5" t="s">
        <v>92</v>
      </c>
      <c r="B30" s="6" t="s">
        <v>19</v>
      </c>
      <c r="C30" s="6" t="s">
        <v>236</v>
      </c>
      <c r="D30" s="6" t="s">
        <v>93</v>
      </c>
      <c r="E30" s="6"/>
      <c r="F30" s="41">
        <f>F31</f>
        <v>36.172</v>
      </c>
      <c r="G30" s="75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76"/>
      <c r="X30" s="41">
        <f>X31</f>
        <v>36.172</v>
      </c>
      <c r="Y30" s="65">
        <f t="shared" si="1"/>
        <v>100</v>
      </c>
    </row>
    <row r="31" spans="1:25" s="19" customFormat="1" ht="31.5" outlineLevel="6">
      <c r="A31" s="23" t="s">
        <v>94</v>
      </c>
      <c r="B31" s="24" t="s">
        <v>19</v>
      </c>
      <c r="C31" s="24" t="s">
        <v>236</v>
      </c>
      <c r="D31" s="24" t="s">
        <v>95</v>
      </c>
      <c r="E31" s="24"/>
      <c r="F31" s="42">
        <v>36.172</v>
      </c>
      <c r="G31" s="75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76"/>
      <c r="X31" s="42">
        <v>36.172</v>
      </c>
      <c r="Y31" s="65">
        <f t="shared" si="1"/>
        <v>100</v>
      </c>
    </row>
    <row r="32" spans="1:25" s="17" customFormat="1" ht="15.75" outlineLevel="6">
      <c r="A32" s="5" t="s">
        <v>296</v>
      </c>
      <c r="B32" s="6" t="s">
        <v>19</v>
      </c>
      <c r="C32" s="6" t="s">
        <v>236</v>
      </c>
      <c r="D32" s="6" t="s">
        <v>297</v>
      </c>
      <c r="E32" s="6"/>
      <c r="F32" s="41">
        <f>F33</f>
        <v>50.5</v>
      </c>
      <c r="G32" s="75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77"/>
      <c r="X32" s="41">
        <f>X33</f>
        <v>50.5</v>
      </c>
      <c r="Y32" s="65">
        <f t="shared" si="1"/>
        <v>100</v>
      </c>
    </row>
    <row r="33" spans="1:25" s="17" customFormat="1" ht="15.75" outlineLevel="6">
      <c r="A33" s="23" t="s">
        <v>298</v>
      </c>
      <c r="B33" s="24" t="s">
        <v>19</v>
      </c>
      <c r="C33" s="24" t="s">
        <v>236</v>
      </c>
      <c r="D33" s="24" t="s">
        <v>299</v>
      </c>
      <c r="E33" s="24"/>
      <c r="F33" s="42">
        <v>50.5</v>
      </c>
      <c r="G33" s="75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77"/>
      <c r="X33" s="42">
        <v>50.5</v>
      </c>
      <c r="Y33" s="65">
        <f t="shared" si="1"/>
        <v>100</v>
      </c>
    </row>
    <row r="34" spans="1:25" s="19" customFormat="1" ht="15.75" outlineLevel="6">
      <c r="A34" s="5" t="s">
        <v>96</v>
      </c>
      <c r="B34" s="6" t="s">
        <v>19</v>
      </c>
      <c r="C34" s="6" t="s">
        <v>236</v>
      </c>
      <c r="D34" s="6" t="s">
        <v>97</v>
      </c>
      <c r="E34" s="6"/>
      <c r="F34" s="41">
        <f>F35+F36</f>
        <v>2.66</v>
      </c>
      <c r="G34" s="75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76"/>
      <c r="X34" s="41">
        <f>X35+X36</f>
        <v>2.66</v>
      </c>
      <c r="Y34" s="65">
        <f t="shared" si="1"/>
        <v>100</v>
      </c>
    </row>
    <row r="35" spans="1:25" s="19" customFormat="1" ht="21.75" customHeight="1" outlineLevel="6">
      <c r="A35" s="23" t="s">
        <v>98</v>
      </c>
      <c r="B35" s="24" t="s">
        <v>19</v>
      </c>
      <c r="C35" s="24" t="s">
        <v>236</v>
      </c>
      <c r="D35" s="24" t="s">
        <v>100</v>
      </c>
      <c r="E35" s="24"/>
      <c r="F35" s="42">
        <v>0</v>
      </c>
      <c r="G35" s="75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76"/>
      <c r="X35" s="42">
        <v>0</v>
      </c>
      <c r="Y35" s="65">
        <v>0</v>
      </c>
    </row>
    <row r="36" spans="1:25" s="19" customFormat="1" ht="15.75" outlineLevel="6">
      <c r="A36" s="23" t="s">
        <v>99</v>
      </c>
      <c r="B36" s="24" t="s">
        <v>19</v>
      </c>
      <c r="C36" s="24" t="s">
        <v>236</v>
      </c>
      <c r="D36" s="24" t="s">
        <v>101</v>
      </c>
      <c r="E36" s="24"/>
      <c r="F36" s="42">
        <v>2.66</v>
      </c>
      <c r="G36" s="75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76"/>
      <c r="X36" s="42">
        <v>2.66</v>
      </c>
      <c r="Y36" s="65">
        <f t="shared" si="1"/>
        <v>100</v>
      </c>
    </row>
    <row r="37" spans="1:25" s="17" customFormat="1" ht="31.5" customHeight="1" outlineLevel="6">
      <c r="A37" s="25" t="s">
        <v>188</v>
      </c>
      <c r="B37" s="14" t="s">
        <v>19</v>
      </c>
      <c r="C37" s="14" t="s">
        <v>237</v>
      </c>
      <c r="D37" s="14" t="s">
        <v>5</v>
      </c>
      <c r="E37" s="14"/>
      <c r="F37" s="40">
        <f>F38+F43</f>
        <v>2144.04323</v>
      </c>
      <c r="G37" s="75">
        <f aca="true" t="shared" si="6" ref="G37:V37">G38</f>
        <v>96</v>
      </c>
      <c r="H37" s="41">
        <f t="shared" si="6"/>
        <v>96</v>
      </c>
      <c r="I37" s="41">
        <f t="shared" si="6"/>
        <v>96</v>
      </c>
      <c r="J37" s="41">
        <f t="shared" si="6"/>
        <v>96</v>
      </c>
      <c r="K37" s="41">
        <f t="shared" si="6"/>
        <v>96</v>
      </c>
      <c r="L37" s="41">
        <f t="shared" si="6"/>
        <v>96</v>
      </c>
      <c r="M37" s="41">
        <f t="shared" si="6"/>
        <v>96</v>
      </c>
      <c r="N37" s="41">
        <f t="shared" si="6"/>
        <v>96</v>
      </c>
      <c r="O37" s="41">
        <f t="shared" si="6"/>
        <v>96</v>
      </c>
      <c r="P37" s="41">
        <f t="shared" si="6"/>
        <v>96</v>
      </c>
      <c r="Q37" s="41">
        <f t="shared" si="6"/>
        <v>96</v>
      </c>
      <c r="R37" s="41">
        <f t="shared" si="6"/>
        <v>96</v>
      </c>
      <c r="S37" s="41">
        <f t="shared" si="6"/>
        <v>96</v>
      </c>
      <c r="T37" s="41">
        <f t="shared" si="6"/>
        <v>96</v>
      </c>
      <c r="U37" s="41">
        <f t="shared" si="6"/>
        <v>96</v>
      </c>
      <c r="V37" s="41">
        <f t="shared" si="6"/>
        <v>96</v>
      </c>
      <c r="W37" s="77"/>
      <c r="X37" s="40">
        <f>X38+X43</f>
        <v>2144.043</v>
      </c>
      <c r="Y37" s="65">
        <f t="shared" si="1"/>
        <v>99.99998927260435</v>
      </c>
    </row>
    <row r="38" spans="1:25" s="17" customFormat="1" ht="31.5" outlineLevel="6">
      <c r="A38" s="5" t="s">
        <v>91</v>
      </c>
      <c r="B38" s="6" t="s">
        <v>19</v>
      </c>
      <c r="C38" s="6" t="s">
        <v>237</v>
      </c>
      <c r="D38" s="6" t="s">
        <v>90</v>
      </c>
      <c r="E38" s="6"/>
      <c r="F38" s="41">
        <f>F39+F40+F41+F42</f>
        <v>2144.04323</v>
      </c>
      <c r="G38" s="75">
        <v>96</v>
      </c>
      <c r="H38" s="41">
        <v>96</v>
      </c>
      <c r="I38" s="41">
        <v>96</v>
      </c>
      <c r="J38" s="41">
        <v>96</v>
      </c>
      <c r="K38" s="41">
        <v>96</v>
      </c>
      <c r="L38" s="41">
        <v>96</v>
      </c>
      <c r="M38" s="41">
        <v>96</v>
      </c>
      <c r="N38" s="41">
        <v>96</v>
      </c>
      <c r="O38" s="41">
        <v>96</v>
      </c>
      <c r="P38" s="41">
        <v>96</v>
      </c>
      <c r="Q38" s="41">
        <v>96</v>
      </c>
      <c r="R38" s="41">
        <v>96</v>
      </c>
      <c r="S38" s="41">
        <v>96</v>
      </c>
      <c r="T38" s="41">
        <v>96</v>
      </c>
      <c r="U38" s="41">
        <v>96</v>
      </c>
      <c r="V38" s="41">
        <v>96</v>
      </c>
      <c r="W38" s="77"/>
      <c r="X38" s="41">
        <f>X39+X40+X41+X42</f>
        <v>2144.043</v>
      </c>
      <c r="Y38" s="65">
        <f t="shared" si="1"/>
        <v>99.99998927260435</v>
      </c>
    </row>
    <row r="39" spans="1:25" s="17" customFormat="1" ht="15.75" outlineLevel="6">
      <c r="A39" s="23" t="s">
        <v>225</v>
      </c>
      <c r="B39" s="24" t="s">
        <v>19</v>
      </c>
      <c r="C39" s="24" t="s">
        <v>237</v>
      </c>
      <c r="D39" s="24" t="s">
        <v>88</v>
      </c>
      <c r="E39" s="24"/>
      <c r="F39" s="42">
        <v>1586.30941</v>
      </c>
      <c r="G39" s="75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77"/>
      <c r="X39" s="42">
        <v>1586.309</v>
      </c>
      <c r="Y39" s="65">
        <f t="shared" si="1"/>
        <v>99.99997415384429</v>
      </c>
    </row>
    <row r="40" spans="1:25" s="17" customFormat="1" ht="31.5" outlineLevel="6">
      <c r="A40" s="23" t="s">
        <v>230</v>
      </c>
      <c r="B40" s="24" t="s">
        <v>19</v>
      </c>
      <c r="C40" s="24" t="s">
        <v>237</v>
      </c>
      <c r="D40" s="24" t="s">
        <v>89</v>
      </c>
      <c r="E40" s="24"/>
      <c r="F40" s="42">
        <v>0</v>
      </c>
      <c r="G40" s="75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77"/>
      <c r="X40" s="42">
        <v>0</v>
      </c>
      <c r="Y40" s="65">
        <v>0</v>
      </c>
    </row>
    <row r="41" spans="1:25" s="17" customFormat="1" ht="63" outlineLevel="6">
      <c r="A41" s="23" t="s">
        <v>300</v>
      </c>
      <c r="B41" s="24" t="s">
        <v>19</v>
      </c>
      <c r="C41" s="24" t="s">
        <v>237</v>
      </c>
      <c r="D41" s="24" t="s">
        <v>301</v>
      </c>
      <c r="E41" s="24"/>
      <c r="F41" s="42">
        <v>192</v>
      </c>
      <c r="G41" s="75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77"/>
      <c r="X41" s="42">
        <v>192</v>
      </c>
      <c r="Y41" s="65">
        <f t="shared" si="1"/>
        <v>100</v>
      </c>
    </row>
    <row r="42" spans="1:25" s="17" customFormat="1" ht="47.25" outlineLevel="6">
      <c r="A42" s="23" t="s">
        <v>226</v>
      </c>
      <c r="B42" s="24" t="s">
        <v>19</v>
      </c>
      <c r="C42" s="24" t="s">
        <v>237</v>
      </c>
      <c r="D42" s="24" t="s">
        <v>227</v>
      </c>
      <c r="E42" s="24"/>
      <c r="F42" s="42">
        <v>365.73382</v>
      </c>
      <c r="G42" s="75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77"/>
      <c r="X42" s="42">
        <v>365.734</v>
      </c>
      <c r="Y42" s="65">
        <f t="shared" si="1"/>
        <v>100.00004921612116</v>
      </c>
    </row>
    <row r="43" spans="1:25" s="17" customFormat="1" ht="15.75" outlineLevel="6">
      <c r="A43" s="25" t="s">
        <v>134</v>
      </c>
      <c r="B43" s="14" t="s">
        <v>19</v>
      </c>
      <c r="C43" s="14" t="s">
        <v>238</v>
      </c>
      <c r="D43" s="14" t="s">
        <v>5</v>
      </c>
      <c r="E43" s="14"/>
      <c r="F43" s="40">
        <f>F44</f>
        <v>0</v>
      </c>
      <c r="G43" s="75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77"/>
      <c r="X43" s="40">
        <f>X44</f>
        <v>0</v>
      </c>
      <c r="Y43" s="65">
        <v>0</v>
      </c>
    </row>
    <row r="44" spans="1:25" s="17" customFormat="1" ht="15.75" outlineLevel="6">
      <c r="A44" s="47" t="s">
        <v>106</v>
      </c>
      <c r="B44" s="46" t="s">
        <v>19</v>
      </c>
      <c r="C44" s="46" t="s">
        <v>238</v>
      </c>
      <c r="D44" s="46" t="s">
        <v>202</v>
      </c>
      <c r="E44" s="46"/>
      <c r="F44" s="48">
        <v>0</v>
      </c>
      <c r="G44" s="7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79"/>
      <c r="X44" s="48">
        <v>0</v>
      </c>
      <c r="Y44" s="65">
        <v>0</v>
      </c>
    </row>
    <row r="45" spans="1:25" s="17" customFormat="1" ht="49.5" customHeight="1" outlineLevel="3">
      <c r="A45" s="7" t="s">
        <v>28</v>
      </c>
      <c r="B45" s="8" t="s">
        <v>7</v>
      </c>
      <c r="C45" s="8" t="s">
        <v>232</v>
      </c>
      <c r="D45" s="8" t="s">
        <v>5</v>
      </c>
      <c r="E45" s="8"/>
      <c r="F45" s="39">
        <f>F46</f>
        <v>10292.39796</v>
      </c>
      <c r="G45" s="74">
        <f aca="true" t="shared" si="7" ref="G45:V48">G46</f>
        <v>8918.7</v>
      </c>
      <c r="H45" s="39">
        <f t="shared" si="7"/>
        <v>8918.7</v>
      </c>
      <c r="I45" s="39">
        <f t="shared" si="7"/>
        <v>8918.7</v>
      </c>
      <c r="J45" s="39">
        <f t="shared" si="7"/>
        <v>8918.7</v>
      </c>
      <c r="K45" s="39">
        <f t="shared" si="7"/>
        <v>8918.7</v>
      </c>
      <c r="L45" s="39">
        <f t="shared" si="7"/>
        <v>8918.7</v>
      </c>
      <c r="M45" s="39">
        <f t="shared" si="7"/>
        <v>8918.7</v>
      </c>
      <c r="N45" s="39">
        <f t="shared" si="7"/>
        <v>8918.7</v>
      </c>
      <c r="O45" s="39">
        <f t="shared" si="7"/>
        <v>8918.7</v>
      </c>
      <c r="P45" s="39">
        <f t="shared" si="7"/>
        <v>8918.7</v>
      </c>
      <c r="Q45" s="39">
        <f t="shared" si="7"/>
        <v>8918.7</v>
      </c>
      <c r="R45" s="39">
        <f t="shared" si="7"/>
        <v>8918.7</v>
      </c>
      <c r="S45" s="39">
        <f t="shared" si="7"/>
        <v>8918.7</v>
      </c>
      <c r="T45" s="39">
        <f t="shared" si="7"/>
        <v>8918.7</v>
      </c>
      <c r="U45" s="39">
        <f t="shared" si="7"/>
        <v>8918.7</v>
      </c>
      <c r="V45" s="39">
        <f t="shared" si="7"/>
        <v>8918.7</v>
      </c>
      <c r="W45" s="77"/>
      <c r="X45" s="39">
        <f>X46</f>
        <v>10087.363</v>
      </c>
      <c r="Y45" s="65">
        <f t="shared" si="1"/>
        <v>98.00789902608857</v>
      </c>
    </row>
    <row r="46" spans="1:25" s="17" customFormat="1" ht="33.75" customHeight="1" outlineLevel="3">
      <c r="A46" s="15" t="s">
        <v>130</v>
      </c>
      <c r="B46" s="8" t="s">
        <v>7</v>
      </c>
      <c r="C46" s="8" t="s">
        <v>233</v>
      </c>
      <c r="D46" s="8" t="s">
        <v>5</v>
      </c>
      <c r="E46" s="8"/>
      <c r="F46" s="39">
        <f>F47</f>
        <v>10292.39796</v>
      </c>
      <c r="G46" s="74">
        <f aca="true" t="shared" si="8" ref="G46:V46">G48</f>
        <v>8918.7</v>
      </c>
      <c r="H46" s="39">
        <f t="shared" si="8"/>
        <v>8918.7</v>
      </c>
      <c r="I46" s="39">
        <f t="shared" si="8"/>
        <v>8918.7</v>
      </c>
      <c r="J46" s="39">
        <f t="shared" si="8"/>
        <v>8918.7</v>
      </c>
      <c r="K46" s="39">
        <f t="shared" si="8"/>
        <v>8918.7</v>
      </c>
      <c r="L46" s="39">
        <f t="shared" si="8"/>
        <v>8918.7</v>
      </c>
      <c r="M46" s="39">
        <f t="shared" si="8"/>
        <v>8918.7</v>
      </c>
      <c r="N46" s="39">
        <f t="shared" si="8"/>
        <v>8918.7</v>
      </c>
      <c r="O46" s="39">
        <f t="shared" si="8"/>
        <v>8918.7</v>
      </c>
      <c r="P46" s="39">
        <f t="shared" si="8"/>
        <v>8918.7</v>
      </c>
      <c r="Q46" s="39">
        <f t="shared" si="8"/>
        <v>8918.7</v>
      </c>
      <c r="R46" s="39">
        <f t="shared" si="8"/>
        <v>8918.7</v>
      </c>
      <c r="S46" s="39">
        <f t="shared" si="8"/>
        <v>8918.7</v>
      </c>
      <c r="T46" s="39">
        <f t="shared" si="8"/>
        <v>8918.7</v>
      </c>
      <c r="U46" s="39">
        <f t="shared" si="8"/>
        <v>8918.7</v>
      </c>
      <c r="V46" s="39">
        <f t="shared" si="8"/>
        <v>8918.7</v>
      </c>
      <c r="W46" s="77"/>
      <c r="X46" s="39">
        <f>X47</f>
        <v>10087.363</v>
      </c>
      <c r="Y46" s="65">
        <f t="shared" si="1"/>
        <v>98.00789902608857</v>
      </c>
    </row>
    <row r="47" spans="1:25" s="17" customFormat="1" ht="37.5" customHeight="1" outlineLevel="3">
      <c r="A47" s="15" t="s">
        <v>132</v>
      </c>
      <c r="B47" s="8" t="s">
        <v>7</v>
      </c>
      <c r="C47" s="8" t="s">
        <v>234</v>
      </c>
      <c r="D47" s="8" t="s">
        <v>5</v>
      </c>
      <c r="E47" s="8"/>
      <c r="F47" s="39">
        <f>F48</f>
        <v>10292.39796</v>
      </c>
      <c r="G47" s="74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77"/>
      <c r="X47" s="39">
        <f>X48</f>
        <v>10087.363</v>
      </c>
      <c r="Y47" s="65">
        <f t="shared" si="1"/>
        <v>98.00789902608857</v>
      </c>
    </row>
    <row r="48" spans="1:25" s="17" customFormat="1" ht="47.25" outlineLevel="4">
      <c r="A48" s="26" t="s">
        <v>187</v>
      </c>
      <c r="B48" s="14" t="s">
        <v>7</v>
      </c>
      <c r="C48" s="14" t="s">
        <v>236</v>
      </c>
      <c r="D48" s="14" t="s">
        <v>5</v>
      </c>
      <c r="E48" s="14"/>
      <c r="F48" s="40">
        <f>F49+F53+F55</f>
        <v>10292.39796</v>
      </c>
      <c r="G48" s="75">
        <f t="shared" si="7"/>
        <v>8918.7</v>
      </c>
      <c r="H48" s="41">
        <f t="shared" si="7"/>
        <v>8918.7</v>
      </c>
      <c r="I48" s="41">
        <f t="shared" si="7"/>
        <v>8918.7</v>
      </c>
      <c r="J48" s="41">
        <f t="shared" si="7"/>
        <v>8918.7</v>
      </c>
      <c r="K48" s="41">
        <f t="shared" si="7"/>
        <v>8918.7</v>
      </c>
      <c r="L48" s="41">
        <f t="shared" si="7"/>
        <v>8918.7</v>
      </c>
      <c r="M48" s="41">
        <f t="shared" si="7"/>
        <v>8918.7</v>
      </c>
      <c r="N48" s="41">
        <f t="shared" si="7"/>
        <v>8918.7</v>
      </c>
      <c r="O48" s="41">
        <f t="shared" si="7"/>
        <v>8918.7</v>
      </c>
      <c r="P48" s="41">
        <f t="shared" si="7"/>
        <v>8918.7</v>
      </c>
      <c r="Q48" s="41">
        <f t="shared" si="7"/>
        <v>8918.7</v>
      </c>
      <c r="R48" s="41">
        <f t="shared" si="7"/>
        <v>8918.7</v>
      </c>
      <c r="S48" s="41">
        <f t="shared" si="7"/>
        <v>8918.7</v>
      </c>
      <c r="T48" s="41">
        <f t="shared" si="7"/>
        <v>8918.7</v>
      </c>
      <c r="U48" s="41">
        <f t="shared" si="7"/>
        <v>8918.7</v>
      </c>
      <c r="V48" s="41">
        <f t="shared" si="7"/>
        <v>8918.7</v>
      </c>
      <c r="W48" s="77"/>
      <c r="X48" s="40">
        <f>X49+X53+X55</f>
        <v>10087.363</v>
      </c>
      <c r="Y48" s="65">
        <f t="shared" si="1"/>
        <v>98.00789902608857</v>
      </c>
    </row>
    <row r="49" spans="1:25" s="17" customFormat="1" ht="31.5" outlineLevel="5">
      <c r="A49" s="5" t="s">
        <v>91</v>
      </c>
      <c r="B49" s="6" t="s">
        <v>7</v>
      </c>
      <c r="C49" s="6" t="s">
        <v>236</v>
      </c>
      <c r="D49" s="6" t="s">
        <v>90</v>
      </c>
      <c r="E49" s="6"/>
      <c r="F49" s="41">
        <f>F50+F51+F52</f>
        <v>9903.839960000001</v>
      </c>
      <c r="G49" s="75">
        <v>8918.7</v>
      </c>
      <c r="H49" s="41">
        <v>8918.7</v>
      </c>
      <c r="I49" s="41">
        <v>8918.7</v>
      </c>
      <c r="J49" s="41">
        <v>8918.7</v>
      </c>
      <c r="K49" s="41">
        <v>8918.7</v>
      </c>
      <c r="L49" s="41">
        <v>8918.7</v>
      </c>
      <c r="M49" s="41">
        <v>8918.7</v>
      </c>
      <c r="N49" s="41">
        <v>8918.7</v>
      </c>
      <c r="O49" s="41">
        <v>8918.7</v>
      </c>
      <c r="P49" s="41">
        <v>8918.7</v>
      </c>
      <c r="Q49" s="41">
        <v>8918.7</v>
      </c>
      <c r="R49" s="41">
        <v>8918.7</v>
      </c>
      <c r="S49" s="41">
        <v>8918.7</v>
      </c>
      <c r="T49" s="41">
        <v>8918.7</v>
      </c>
      <c r="U49" s="41">
        <v>8918.7</v>
      </c>
      <c r="V49" s="41">
        <v>8918.7</v>
      </c>
      <c r="W49" s="77"/>
      <c r="X49" s="41">
        <f>X50+X51+X52</f>
        <v>9716.582</v>
      </c>
      <c r="Y49" s="65">
        <f t="shared" si="1"/>
        <v>98.10923883305561</v>
      </c>
    </row>
    <row r="50" spans="1:25" s="17" customFormat="1" ht="15.75" outlineLevel="5">
      <c r="A50" s="23" t="s">
        <v>225</v>
      </c>
      <c r="B50" s="24" t="s">
        <v>7</v>
      </c>
      <c r="C50" s="24" t="s">
        <v>236</v>
      </c>
      <c r="D50" s="24" t="s">
        <v>88</v>
      </c>
      <c r="E50" s="24"/>
      <c r="F50" s="42">
        <v>7552.484</v>
      </c>
      <c r="G50" s="75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77"/>
      <c r="X50" s="42">
        <v>7408.979</v>
      </c>
      <c r="Y50" s="65">
        <f t="shared" si="1"/>
        <v>98.09989666975792</v>
      </c>
    </row>
    <row r="51" spans="1:25" s="17" customFormat="1" ht="31.5" outlineLevel="5">
      <c r="A51" s="23" t="s">
        <v>230</v>
      </c>
      <c r="B51" s="24" t="s">
        <v>7</v>
      </c>
      <c r="C51" s="24" t="s">
        <v>236</v>
      </c>
      <c r="D51" s="24" t="s">
        <v>89</v>
      </c>
      <c r="E51" s="24"/>
      <c r="F51" s="42">
        <f>68.58452+23.87144</f>
        <v>92.45596</v>
      </c>
      <c r="G51" s="75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77"/>
      <c r="X51" s="42">
        <v>86.756</v>
      </c>
      <c r="Y51" s="65">
        <f t="shared" si="1"/>
        <v>93.83494584881277</v>
      </c>
    </row>
    <row r="52" spans="1:25" s="17" customFormat="1" ht="47.25" outlineLevel="5">
      <c r="A52" s="23" t="s">
        <v>226</v>
      </c>
      <c r="B52" s="24" t="s">
        <v>7</v>
      </c>
      <c r="C52" s="24" t="s">
        <v>236</v>
      </c>
      <c r="D52" s="24" t="s">
        <v>227</v>
      </c>
      <c r="E52" s="24"/>
      <c r="F52" s="42">
        <v>2258.9</v>
      </c>
      <c r="G52" s="75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77"/>
      <c r="X52" s="42">
        <v>2220.847</v>
      </c>
      <c r="Y52" s="65">
        <f t="shared" si="1"/>
        <v>98.3154190092523</v>
      </c>
    </row>
    <row r="53" spans="1:25" s="17" customFormat="1" ht="15.75" outlineLevel="5">
      <c r="A53" s="5" t="s">
        <v>92</v>
      </c>
      <c r="B53" s="6" t="s">
        <v>7</v>
      </c>
      <c r="C53" s="6" t="s">
        <v>236</v>
      </c>
      <c r="D53" s="6" t="s">
        <v>93</v>
      </c>
      <c r="E53" s="6"/>
      <c r="F53" s="41">
        <f>F54</f>
        <v>7.472</v>
      </c>
      <c r="G53" s="75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77"/>
      <c r="X53" s="41">
        <f>X54</f>
        <v>7.472</v>
      </c>
      <c r="Y53" s="65">
        <f t="shared" si="1"/>
        <v>100</v>
      </c>
    </row>
    <row r="54" spans="1:25" s="17" customFormat="1" ht="31.5" outlineLevel="5">
      <c r="A54" s="23" t="s">
        <v>94</v>
      </c>
      <c r="B54" s="24" t="s">
        <v>7</v>
      </c>
      <c r="C54" s="24" t="s">
        <v>236</v>
      </c>
      <c r="D54" s="24" t="s">
        <v>95</v>
      </c>
      <c r="E54" s="24"/>
      <c r="F54" s="42">
        <v>7.472</v>
      </c>
      <c r="G54" s="75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77"/>
      <c r="X54" s="42">
        <v>7.472</v>
      </c>
      <c r="Y54" s="65">
        <f t="shared" si="1"/>
        <v>100</v>
      </c>
    </row>
    <row r="55" spans="1:25" s="17" customFormat="1" ht="15.75" outlineLevel="5">
      <c r="A55" s="5" t="s">
        <v>96</v>
      </c>
      <c r="B55" s="6" t="s">
        <v>7</v>
      </c>
      <c r="C55" s="6" t="s">
        <v>236</v>
      </c>
      <c r="D55" s="6" t="s">
        <v>97</v>
      </c>
      <c r="E55" s="6"/>
      <c r="F55" s="41">
        <f>F56+F57+F58</f>
        <v>381.086</v>
      </c>
      <c r="G55" s="75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7"/>
      <c r="X55" s="41">
        <f>X56+X57+X58</f>
        <v>363.30899999999997</v>
      </c>
      <c r="Y55" s="65">
        <f t="shared" si="1"/>
        <v>95.33517368782898</v>
      </c>
    </row>
    <row r="56" spans="1:25" s="17" customFormat="1" ht="15.75" outlineLevel="5">
      <c r="A56" s="23" t="s">
        <v>98</v>
      </c>
      <c r="B56" s="24" t="s">
        <v>7</v>
      </c>
      <c r="C56" s="24" t="s">
        <v>236</v>
      </c>
      <c r="D56" s="24" t="s">
        <v>100</v>
      </c>
      <c r="E56" s="24"/>
      <c r="F56" s="42">
        <v>0</v>
      </c>
      <c r="G56" s="75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7"/>
      <c r="X56" s="42">
        <v>0</v>
      </c>
      <c r="Y56" s="65">
        <v>0</v>
      </c>
    </row>
    <row r="57" spans="1:25" s="17" customFormat="1" ht="15.75" outlineLevel="5">
      <c r="A57" s="23" t="s">
        <v>99</v>
      </c>
      <c r="B57" s="24" t="s">
        <v>7</v>
      </c>
      <c r="C57" s="24" t="s">
        <v>236</v>
      </c>
      <c r="D57" s="24" t="s">
        <v>101</v>
      </c>
      <c r="E57" s="24"/>
      <c r="F57" s="42">
        <v>290.266</v>
      </c>
      <c r="G57" s="75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77"/>
      <c r="X57" s="42">
        <v>274.76</v>
      </c>
      <c r="Y57" s="65">
        <f t="shared" si="1"/>
        <v>94.65800334865261</v>
      </c>
    </row>
    <row r="58" spans="1:25" s="17" customFormat="1" ht="15.75" outlineLevel="5">
      <c r="A58" s="23" t="s">
        <v>303</v>
      </c>
      <c r="B58" s="24" t="s">
        <v>7</v>
      </c>
      <c r="C58" s="24" t="s">
        <v>236</v>
      </c>
      <c r="D58" s="24" t="s">
        <v>302</v>
      </c>
      <c r="E58" s="24"/>
      <c r="F58" s="42">
        <v>90.82</v>
      </c>
      <c r="G58" s="75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77"/>
      <c r="X58" s="42">
        <v>88.549</v>
      </c>
      <c r="Y58" s="65">
        <f t="shared" si="1"/>
        <v>97.49944946047128</v>
      </c>
    </row>
    <row r="59" spans="1:25" s="17" customFormat="1" ht="15.75" outlineLevel="5">
      <c r="A59" s="7" t="s">
        <v>183</v>
      </c>
      <c r="B59" s="8" t="s">
        <v>184</v>
      </c>
      <c r="C59" s="8" t="s">
        <v>232</v>
      </c>
      <c r="D59" s="8" t="s">
        <v>5</v>
      </c>
      <c r="E59" s="8"/>
      <c r="F59" s="39">
        <f>F60</f>
        <v>28.025</v>
      </c>
      <c r="G59" s="75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77"/>
      <c r="X59" s="39">
        <f>X60</f>
        <v>2.628</v>
      </c>
      <c r="Y59" s="65">
        <f t="shared" si="1"/>
        <v>9.377341659232828</v>
      </c>
    </row>
    <row r="60" spans="1:25" s="17" customFormat="1" ht="31.5" outlineLevel="5">
      <c r="A60" s="15" t="s">
        <v>130</v>
      </c>
      <c r="B60" s="8" t="s">
        <v>184</v>
      </c>
      <c r="C60" s="8" t="s">
        <v>233</v>
      </c>
      <c r="D60" s="8" t="s">
        <v>5</v>
      </c>
      <c r="E60" s="8"/>
      <c r="F60" s="39">
        <f>F61</f>
        <v>28.025</v>
      </c>
      <c r="G60" s="75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77"/>
      <c r="X60" s="39">
        <f>X61</f>
        <v>2.628</v>
      </c>
      <c r="Y60" s="65">
        <f t="shared" si="1"/>
        <v>9.377341659232828</v>
      </c>
    </row>
    <row r="61" spans="1:25" s="17" customFormat="1" ht="31.5" outlineLevel="5">
      <c r="A61" s="15" t="s">
        <v>132</v>
      </c>
      <c r="B61" s="8" t="s">
        <v>184</v>
      </c>
      <c r="C61" s="8" t="s">
        <v>234</v>
      </c>
      <c r="D61" s="8" t="s">
        <v>5</v>
      </c>
      <c r="E61" s="8"/>
      <c r="F61" s="39">
        <f>F62</f>
        <v>28.025</v>
      </c>
      <c r="G61" s="75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77"/>
      <c r="X61" s="39">
        <f>X62</f>
        <v>2.628</v>
      </c>
      <c r="Y61" s="65">
        <f t="shared" si="1"/>
        <v>9.377341659232828</v>
      </c>
    </row>
    <row r="62" spans="1:25" s="17" customFormat="1" ht="31.5" outlineLevel="5">
      <c r="A62" s="25" t="s">
        <v>185</v>
      </c>
      <c r="B62" s="14" t="s">
        <v>184</v>
      </c>
      <c r="C62" s="14" t="s">
        <v>239</v>
      </c>
      <c r="D62" s="14" t="s">
        <v>5</v>
      </c>
      <c r="E62" s="14"/>
      <c r="F62" s="40">
        <f>F63</f>
        <v>28.025</v>
      </c>
      <c r="G62" s="75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77"/>
      <c r="X62" s="40">
        <f>X63</f>
        <v>2.628</v>
      </c>
      <c r="Y62" s="65">
        <f t="shared" si="1"/>
        <v>9.377341659232828</v>
      </c>
    </row>
    <row r="63" spans="1:25" s="17" customFormat="1" ht="15.75" outlineLevel="5">
      <c r="A63" s="5" t="s">
        <v>92</v>
      </c>
      <c r="B63" s="6" t="s">
        <v>184</v>
      </c>
      <c r="C63" s="6" t="s">
        <v>239</v>
      </c>
      <c r="D63" s="6" t="s">
        <v>93</v>
      </c>
      <c r="E63" s="6"/>
      <c r="F63" s="41">
        <f>F64</f>
        <v>28.025</v>
      </c>
      <c r="G63" s="75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77"/>
      <c r="X63" s="41">
        <f>X64</f>
        <v>2.628</v>
      </c>
      <c r="Y63" s="65">
        <f t="shared" si="1"/>
        <v>9.377341659232828</v>
      </c>
    </row>
    <row r="64" spans="1:25" s="17" customFormat="1" ht="31.5" outlineLevel="5">
      <c r="A64" s="23" t="s">
        <v>94</v>
      </c>
      <c r="B64" s="24" t="s">
        <v>184</v>
      </c>
      <c r="C64" s="24" t="s">
        <v>239</v>
      </c>
      <c r="D64" s="24" t="s">
        <v>95</v>
      </c>
      <c r="E64" s="24"/>
      <c r="F64" s="42">
        <v>28.025</v>
      </c>
      <c r="G64" s="75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77"/>
      <c r="X64" s="42">
        <v>2.628</v>
      </c>
      <c r="Y64" s="65">
        <f t="shared" si="1"/>
        <v>9.377341659232828</v>
      </c>
    </row>
    <row r="65" spans="1:25" s="17" customFormat="1" ht="50.25" customHeight="1" outlineLevel="3">
      <c r="A65" s="7" t="s">
        <v>29</v>
      </c>
      <c r="B65" s="8" t="s">
        <v>8</v>
      </c>
      <c r="C65" s="8" t="s">
        <v>232</v>
      </c>
      <c r="D65" s="8" t="s">
        <v>5</v>
      </c>
      <c r="E65" s="8"/>
      <c r="F65" s="39">
        <f>F66</f>
        <v>7136.5534</v>
      </c>
      <c r="G65" s="74">
        <f aca="true" t="shared" si="9" ref="G65:V68">G66</f>
        <v>3284.2</v>
      </c>
      <c r="H65" s="39">
        <f t="shared" si="9"/>
        <v>3284.2</v>
      </c>
      <c r="I65" s="39">
        <f t="shared" si="9"/>
        <v>3284.2</v>
      </c>
      <c r="J65" s="39">
        <f t="shared" si="9"/>
        <v>3284.2</v>
      </c>
      <c r="K65" s="39">
        <f t="shared" si="9"/>
        <v>3284.2</v>
      </c>
      <c r="L65" s="39">
        <f t="shared" si="9"/>
        <v>3284.2</v>
      </c>
      <c r="M65" s="39">
        <f t="shared" si="9"/>
        <v>3284.2</v>
      </c>
      <c r="N65" s="39">
        <f t="shared" si="9"/>
        <v>3284.2</v>
      </c>
      <c r="O65" s="39">
        <f t="shared" si="9"/>
        <v>3284.2</v>
      </c>
      <c r="P65" s="39">
        <f t="shared" si="9"/>
        <v>3284.2</v>
      </c>
      <c r="Q65" s="39">
        <f t="shared" si="9"/>
        <v>3284.2</v>
      </c>
      <c r="R65" s="39">
        <f t="shared" si="9"/>
        <v>3284.2</v>
      </c>
      <c r="S65" s="39">
        <f t="shared" si="9"/>
        <v>3284.2</v>
      </c>
      <c r="T65" s="39">
        <f t="shared" si="9"/>
        <v>3284.2</v>
      </c>
      <c r="U65" s="39">
        <f t="shared" si="9"/>
        <v>3284.2</v>
      </c>
      <c r="V65" s="39">
        <f t="shared" si="9"/>
        <v>3284.2</v>
      </c>
      <c r="W65" s="77"/>
      <c r="X65" s="39">
        <f>X66</f>
        <v>7105.798999999999</v>
      </c>
      <c r="Y65" s="65">
        <f t="shared" si="1"/>
        <v>99.569058083416</v>
      </c>
    </row>
    <row r="66" spans="1:25" s="17" customFormat="1" ht="31.5" outlineLevel="3">
      <c r="A66" s="15" t="s">
        <v>130</v>
      </c>
      <c r="B66" s="8" t="s">
        <v>8</v>
      </c>
      <c r="C66" s="8" t="s">
        <v>233</v>
      </c>
      <c r="D66" s="8" t="s">
        <v>5</v>
      </c>
      <c r="E66" s="8"/>
      <c r="F66" s="39">
        <f>F67</f>
        <v>7136.5534</v>
      </c>
      <c r="G66" s="74">
        <f aca="true" t="shared" si="10" ref="G66:V66">G68</f>
        <v>3284.2</v>
      </c>
      <c r="H66" s="39">
        <f t="shared" si="10"/>
        <v>3284.2</v>
      </c>
      <c r="I66" s="39">
        <f t="shared" si="10"/>
        <v>3284.2</v>
      </c>
      <c r="J66" s="39">
        <f t="shared" si="10"/>
        <v>3284.2</v>
      </c>
      <c r="K66" s="39">
        <f t="shared" si="10"/>
        <v>3284.2</v>
      </c>
      <c r="L66" s="39">
        <f t="shared" si="10"/>
        <v>3284.2</v>
      </c>
      <c r="M66" s="39">
        <f t="shared" si="10"/>
        <v>3284.2</v>
      </c>
      <c r="N66" s="39">
        <f t="shared" si="10"/>
        <v>3284.2</v>
      </c>
      <c r="O66" s="39">
        <f t="shared" si="10"/>
        <v>3284.2</v>
      </c>
      <c r="P66" s="39">
        <f t="shared" si="10"/>
        <v>3284.2</v>
      </c>
      <c r="Q66" s="39">
        <f t="shared" si="10"/>
        <v>3284.2</v>
      </c>
      <c r="R66" s="39">
        <f t="shared" si="10"/>
        <v>3284.2</v>
      </c>
      <c r="S66" s="39">
        <f t="shared" si="10"/>
        <v>3284.2</v>
      </c>
      <c r="T66" s="39">
        <f t="shared" si="10"/>
        <v>3284.2</v>
      </c>
      <c r="U66" s="39">
        <f t="shared" si="10"/>
        <v>3284.2</v>
      </c>
      <c r="V66" s="39">
        <f t="shared" si="10"/>
        <v>3284.2</v>
      </c>
      <c r="W66" s="77"/>
      <c r="X66" s="39">
        <f>X67</f>
        <v>7105.798999999999</v>
      </c>
      <c r="Y66" s="65">
        <f t="shared" si="1"/>
        <v>99.569058083416</v>
      </c>
    </row>
    <row r="67" spans="1:25" s="17" customFormat="1" ht="31.5" outlineLevel="3">
      <c r="A67" s="15" t="s">
        <v>132</v>
      </c>
      <c r="B67" s="8" t="s">
        <v>8</v>
      </c>
      <c r="C67" s="8" t="s">
        <v>234</v>
      </c>
      <c r="D67" s="8" t="s">
        <v>5</v>
      </c>
      <c r="E67" s="8"/>
      <c r="F67" s="39">
        <f>F68</f>
        <v>7136.5534</v>
      </c>
      <c r="G67" s="74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77"/>
      <c r="X67" s="39">
        <f>X68</f>
        <v>7105.798999999999</v>
      </c>
      <c r="Y67" s="65">
        <f t="shared" si="1"/>
        <v>99.569058083416</v>
      </c>
    </row>
    <row r="68" spans="1:25" s="17" customFormat="1" ht="47.25" outlineLevel="4">
      <c r="A68" s="26" t="s">
        <v>187</v>
      </c>
      <c r="B68" s="14" t="s">
        <v>8</v>
      </c>
      <c r="C68" s="14" t="s">
        <v>236</v>
      </c>
      <c r="D68" s="14" t="s">
        <v>5</v>
      </c>
      <c r="E68" s="14"/>
      <c r="F68" s="40">
        <f>F69</f>
        <v>7136.5534</v>
      </c>
      <c r="G68" s="75">
        <f t="shared" si="9"/>
        <v>3284.2</v>
      </c>
      <c r="H68" s="41">
        <f t="shared" si="9"/>
        <v>3284.2</v>
      </c>
      <c r="I68" s="41">
        <f t="shared" si="9"/>
        <v>3284.2</v>
      </c>
      <c r="J68" s="41">
        <f t="shared" si="9"/>
        <v>3284.2</v>
      </c>
      <c r="K68" s="41">
        <f t="shared" si="9"/>
        <v>3284.2</v>
      </c>
      <c r="L68" s="41">
        <f t="shared" si="9"/>
        <v>3284.2</v>
      </c>
      <c r="M68" s="41">
        <f t="shared" si="9"/>
        <v>3284.2</v>
      </c>
      <c r="N68" s="41">
        <f t="shared" si="9"/>
        <v>3284.2</v>
      </c>
      <c r="O68" s="41">
        <f t="shared" si="9"/>
        <v>3284.2</v>
      </c>
      <c r="P68" s="41">
        <f t="shared" si="9"/>
        <v>3284.2</v>
      </c>
      <c r="Q68" s="41">
        <f t="shared" si="9"/>
        <v>3284.2</v>
      </c>
      <c r="R68" s="41">
        <f t="shared" si="9"/>
        <v>3284.2</v>
      </c>
      <c r="S68" s="41">
        <f t="shared" si="9"/>
        <v>3284.2</v>
      </c>
      <c r="T68" s="41">
        <f t="shared" si="9"/>
        <v>3284.2</v>
      </c>
      <c r="U68" s="41">
        <f t="shared" si="9"/>
        <v>3284.2</v>
      </c>
      <c r="V68" s="41">
        <f t="shared" si="9"/>
        <v>3284.2</v>
      </c>
      <c r="W68" s="77"/>
      <c r="X68" s="40">
        <f>X69</f>
        <v>7105.798999999999</v>
      </c>
      <c r="Y68" s="65">
        <f t="shared" si="1"/>
        <v>99.569058083416</v>
      </c>
    </row>
    <row r="69" spans="1:25" s="17" customFormat="1" ht="31.5" outlineLevel="5">
      <c r="A69" s="5" t="s">
        <v>91</v>
      </c>
      <c r="B69" s="6" t="s">
        <v>8</v>
      </c>
      <c r="C69" s="6" t="s">
        <v>236</v>
      </c>
      <c r="D69" s="6" t="s">
        <v>90</v>
      </c>
      <c r="E69" s="6"/>
      <c r="F69" s="41">
        <f>F70+F71+F72</f>
        <v>7136.5534</v>
      </c>
      <c r="G69" s="75">
        <v>3284.2</v>
      </c>
      <c r="H69" s="41">
        <v>3284.2</v>
      </c>
      <c r="I69" s="41">
        <v>3284.2</v>
      </c>
      <c r="J69" s="41">
        <v>3284.2</v>
      </c>
      <c r="K69" s="41">
        <v>3284.2</v>
      </c>
      <c r="L69" s="41">
        <v>3284.2</v>
      </c>
      <c r="M69" s="41">
        <v>3284.2</v>
      </c>
      <c r="N69" s="41">
        <v>3284.2</v>
      </c>
      <c r="O69" s="41">
        <v>3284.2</v>
      </c>
      <c r="P69" s="41">
        <v>3284.2</v>
      </c>
      <c r="Q69" s="41">
        <v>3284.2</v>
      </c>
      <c r="R69" s="41">
        <v>3284.2</v>
      </c>
      <c r="S69" s="41">
        <v>3284.2</v>
      </c>
      <c r="T69" s="41">
        <v>3284.2</v>
      </c>
      <c r="U69" s="41">
        <v>3284.2</v>
      </c>
      <c r="V69" s="41">
        <v>3284.2</v>
      </c>
      <c r="W69" s="77"/>
      <c r="X69" s="41">
        <f>X70+X71+X72</f>
        <v>7105.798999999999</v>
      </c>
      <c r="Y69" s="65">
        <f t="shared" si="1"/>
        <v>99.569058083416</v>
      </c>
    </row>
    <row r="70" spans="1:25" s="17" customFormat="1" ht="15.75" outlineLevel="5">
      <c r="A70" s="23" t="s">
        <v>225</v>
      </c>
      <c r="B70" s="24" t="s">
        <v>8</v>
      </c>
      <c r="C70" s="24" t="s">
        <v>236</v>
      </c>
      <c r="D70" s="24" t="s">
        <v>88</v>
      </c>
      <c r="E70" s="24"/>
      <c r="F70" s="42">
        <v>5492.063</v>
      </c>
      <c r="G70" s="75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77"/>
      <c r="X70" s="42">
        <v>5470.422</v>
      </c>
      <c r="Y70" s="65">
        <f t="shared" si="1"/>
        <v>99.60595863521594</v>
      </c>
    </row>
    <row r="71" spans="1:25" s="17" customFormat="1" ht="31.5" outlineLevel="5">
      <c r="A71" s="23" t="s">
        <v>230</v>
      </c>
      <c r="B71" s="24" t="s">
        <v>8</v>
      </c>
      <c r="C71" s="24" t="s">
        <v>236</v>
      </c>
      <c r="D71" s="24" t="s">
        <v>89</v>
      </c>
      <c r="E71" s="24"/>
      <c r="F71" s="42">
        <v>1.4904</v>
      </c>
      <c r="G71" s="75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77"/>
      <c r="X71" s="42">
        <v>1.49</v>
      </c>
      <c r="Y71" s="65">
        <f t="shared" si="1"/>
        <v>99.97316156736447</v>
      </c>
    </row>
    <row r="72" spans="1:25" s="17" customFormat="1" ht="47.25" outlineLevel="5">
      <c r="A72" s="23" t="s">
        <v>226</v>
      </c>
      <c r="B72" s="24" t="s">
        <v>8</v>
      </c>
      <c r="C72" s="24" t="s">
        <v>236</v>
      </c>
      <c r="D72" s="24" t="s">
        <v>227</v>
      </c>
      <c r="E72" s="24"/>
      <c r="F72" s="42">
        <v>1643</v>
      </c>
      <c r="G72" s="75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77"/>
      <c r="X72" s="42">
        <v>1633.887</v>
      </c>
      <c r="Y72" s="65">
        <f t="shared" si="1"/>
        <v>99.4453438831406</v>
      </c>
    </row>
    <row r="73" spans="1:25" s="17" customFormat="1" ht="15.75" outlineLevel="5">
      <c r="A73" s="7" t="s">
        <v>192</v>
      </c>
      <c r="B73" s="8" t="s">
        <v>193</v>
      </c>
      <c r="C73" s="8" t="s">
        <v>232</v>
      </c>
      <c r="D73" s="8" t="s">
        <v>5</v>
      </c>
      <c r="E73" s="8"/>
      <c r="F73" s="39">
        <f>F74</f>
        <v>0</v>
      </c>
      <c r="G73" s="75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77"/>
      <c r="X73" s="39">
        <f>X74</f>
        <v>0</v>
      </c>
      <c r="Y73" s="65">
        <v>0</v>
      </c>
    </row>
    <row r="74" spans="1:25" s="17" customFormat="1" ht="31.5" outlineLevel="5">
      <c r="A74" s="15" t="s">
        <v>130</v>
      </c>
      <c r="B74" s="8" t="s">
        <v>193</v>
      </c>
      <c r="C74" s="8" t="s">
        <v>233</v>
      </c>
      <c r="D74" s="8" t="s">
        <v>5</v>
      </c>
      <c r="E74" s="8"/>
      <c r="F74" s="39">
        <f>F75</f>
        <v>0</v>
      </c>
      <c r="G74" s="75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77"/>
      <c r="X74" s="39">
        <f>X75</f>
        <v>0</v>
      </c>
      <c r="Y74" s="65">
        <v>0</v>
      </c>
    </row>
    <row r="75" spans="1:25" s="17" customFormat="1" ht="31.5" outlineLevel="5">
      <c r="A75" s="15" t="s">
        <v>132</v>
      </c>
      <c r="B75" s="8" t="s">
        <v>193</v>
      </c>
      <c r="C75" s="8" t="s">
        <v>234</v>
      </c>
      <c r="D75" s="8" t="s">
        <v>5</v>
      </c>
      <c r="E75" s="8"/>
      <c r="F75" s="39">
        <f>F76</f>
        <v>0</v>
      </c>
      <c r="G75" s="75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77"/>
      <c r="X75" s="39">
        <f>X76</f>
        <v>0</v>
      </c>
      <c r="Y75" s="65">
        <v>0</v>
      </c>
    </row>
    <row r="76" spans="1:25" s="17" customFormat="1" ht="31.5" outlineLevel="5">
      <c r="A76" s="25" t="s">
        <v>191</v>
      </c>
      <c r="B76" s="14" t="s">
        <v>193</v>
      </c>
      <c r="C76" s="14" t="s">
        <v>240</v>
      </c>
      <c r="D76" s="14" t="s">
        <v>5</v>
      </c>
      <c r="E76" s="14"/>
      <c r="F76" s="40">
        <f>F77</f>
        <v>0</v>
      </c>
      <c r="G76" s="75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77"/>
      <c r="X76" s="40">
        <f>X77</f>
        <v>0</v>
      </c>
      <c r="Y76" s="65">
        <v>0</v>
      </c>
    </row>
    <row r="77" spans="1:25" s="17" customFormat="1" ht="15.75" outlineLevel="5">
      <c r="A77" s="5" t="s">
        <v>219</v>
      </c>
      <c r="B77" s="6" t="s">
        <v>193</v>
      </c>
      <c r="C77" s="6" t="s">
        <v>240</v>
      </c>
      <c r="D77" s="6" t="s">
        <v>217</v>
      </c>
      <c r="E77" s="6"/>
      <c r="F77" s="41">
        <f>F78</f>
        <v>0</v>
      </c>
      <c r="G77" s="75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77"/>
      <c r="X77" s="41">
        <f>X78</f>
        <v>0</v>
      </c>
      <c r="Y77" s="65">
        <v>0</v>
      </c>
    </row>
    <row r="78" spans="1:25" s="17" customFormat="1" ht="15.75" outlineLevel="5">
      <c r="A78" s="23" t="s">
        <v>220</v>
      </c>
      <c r="B78" s="24" t="s">
        <v>193</v>
      </c>
      <c r="C78" s="24" t="s">
        <v>240</v>
      </c>
      <c r="D78" s="24" t="s">
        <v>218</v>
      </c>
      <c r="E78" s="24"/>
      <c r="F78" s="42">
        <v>0</v>
      </c>
      <c r="G78" s="75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77"/>
      <c r="X78" s="42">
        <v>0</v>
      </c>
      <c r="Y78" s="65">
        <v>0</v>
      </c>
    </row>
    <row r="79" spans="1:25" s="17" customFormat="1" ht="15.75" outlineLevel="3">
      <c r="A79" s="7" t="s">
        <v>31</v>
      </c>
      <c r="B79" s="8" t="s">
        <v>9</v>
      </c>
      <c r="C79" s="8" t="s">
        <v>232</v>
      </c>
      <c r="D79" s="8" t="s">
        <v>5</v>
      </c>
      <c r="E79" s="8"/>
      <c r="F79" s="39">
        <f>F80</f>
        <v>7625.22984</v>
      </c>
      <c r="G79" s="74" t="e">
        <f>#REF!</f>
        <v>#REF!</v>
      </c>
      <c r="H79" s="39" t="e">
        <f>#REF!</f>
        <v>#REF!</v>
      </c>
      <c r="I79" s="39" t="e">
        <f>#REF!</f>
        <v>#REF!</v>
      </c>
      <c r="J79" s="39" t="e">
        <f>#REF!</f>
        <v>#REF!</v>
      </c>
      <c r="K79" s="39" t="e">
        <f>#REF!</f>
        <v>#REF!</v>
      </c>
      <c r="L79" s="39" t="e">
        <f>#REF!</f>
        <v>#REF!</v>
      </c>
      <c r="M79" s="39" t="e">
        <f>#REF!</f>
        <v>#REF!</v>
      </c>
      <c r="N79" s="39" t="e">
        <f>#REF!</f>
        <v>#REF!</v>
      </c>
      <c r="O79" s="39" t="e">
        <f>#REF!</f>
        <v>#REF!</v>
      </c>
      <c r="P79" s="39" t="e">
        <f>#REF!</f>
        <v>#REF!</v>
      </c>
      <c r="Q79" s="39" t="e">
        <f>#REF!</f>
        <v>#REF!</v>
      </c>
      <c r="R79" s="39" t="e">
        <f>#REF!</f>
        <v>#REF!</v>
      </c>
      <c r="S79" s="39" t="e">
        <f>#REF!</f>
        <v>#REF!</v>
      </c>
      <c r="T79" s="39" t="e">
        <f>#REF!</f>
        <v>#REF!</v>
      </c>
      <c r="U79" s="39" t="e">
        <f>#REF!</f>
        <v>#REF!</v>
      </c>
      <c r="V79" s="39" t="e">
        <f>#REF!</f>
        <v>#REF!</v>
      </c>
      <c r="W79" s="77"/>
      <c r="X79" s="39">
        <f>X80</f>
        <v>0</v>
      </c>
      <c r="Y79" s="65">
        <f aca="true" t="shared" si="11" ref="Y78:Y141">X79/F79*100</f>
        <v>0</v>
      </c>
    </row>
    <row r="80" spans="1:25" s="17" customFormat="1" ht="31.5" outlineLevel="3">
      <c r="A80" s="15" t="s">
        <v>130</v>
      </c>
      <c r="B80" s="8" t="s">
        <v>9</v>
      </c>
      <c r="C80" s="8" t="s">
        <v>233</v>
      </c>
      <c r="D80" s="8" t="s">
        <v>5</v>
      </c>
      <c r="E80" s="8"/>
      <c r="F80" s="39">
        <f>F81</f>
        <v>7625.22984</v>
      </c>
      <c r="G80" s="74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77"/>
      <c r="X80" s="39">
        <f>X81</f>
        <v>0</v>
      </c>
      <c r="Y80" s="65">
        <f t="shared" si="11"/>
        <v>0</v>
      </c>
    </row>
    <row r="81" spans="1:25" s="17" customFormat="1" ht="31.5" outlineLevel="3">
      <c r="A81" s="15" t="s">
        <v>132</v>
      </c>
      <c r="B81" s="8" t="s">
        <v>9</v>
      </c>
      <c r="C81" s="8" t="s">
        <v>234</v>
      </c>
      <c r="D81" s="8" t="s">
        <v>5</v>
      </c>
      <c r="E81" s="8"/>
      <c r="F81" s="39">
        <f>F82</f>
        <v>7625.22984</v>
      </c>
      <c r="G81" s="74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77"/>
      <c r="X81" s="39">
        <f>X82</f>
        <v>0</v>
      </c>
      <c r="Y81" s="65">
        <f t="shared" si="11"/>
        <v>0</v>
      </c>
    </row>
    <row r="82" spans="1:25" s="17" customFormat="1" ht="31.5" outlineLevel="4">
      <c r="A82" s="25" t="s">
        <v>133</v>
      </c>
      <c r="B82" s="14" t="s">
        <v>9</v>
      </c>
      <c r="C82" s="14" t="s">
        <v>419</v>
      </c>
      <c r="D82" s="14" t="s">
        <v>5</v>
      </c>
      <c r="E82" s="14"/>
      <c r="F82" s="40">
        <f>F83</f>
        <v>7625.22984</v>
      </c>
      <c r="G82" s="75">
        <f aca="true" t="shared" si="12" ref="G82:V82">G83</f>
        <v>0</v>
      </c>
      <c r="H82" s="41">
        <f t="shared" si="12"/>
        <v>0</v>
      </c>
      <c r="I82" s="41">
        <f t="shared" si="12"/>
        <v>0</v>
      </c>
      <c r="J82" s="41">
        <f t="shared" si="12"/>
        <v>0</v>
      </c>
      <c r="K82" s="41">
        <f t="shared" si="12"/>
        <v>0</v>
      </c>
      <c r="L82" s="41">
        <f t="shared" si="12"/>
        <v>0</v>
      </c>
      <c r="M82" s="41">
        <f t="shared" si="12"/>
        <v>0</v>
      </c>
      <c r="N82" s="41">
        <f t="shared" si="12"/>
        <v>0</v>
      </c>
      <c r="O82" s="41">
        <f t="shared" si="12"/>
        <v>0</v>
      </c>
      <c r="P82" s="41">
        <f t="shared" si="12"/>
        <v>0</v>
      </c>
      <c r="Q82" s="41">
        <f t="shared" si="12"/>
        <v>0</v>
      </c>
      <c r="R82" s="41">
        <f t="shared" si="12"/>
        <v>0</v>
      </c>
      <c r="S82" s="41">
        <f t="shared" si="12"/>
        <v>0</v>
      </c>
      <c r="T82" s="41">
        <f t="shared" si="12"/>
        <v>0</v>
      </c>
      <c r="U82" s="41">
        <f t="shared" si="12"/>
        <v>0</v>
      </c>
      <c r="V82" s="41">
        <f t="shared" si="12"/>
        <v>0</v>
      </c>
      <c r="W82" s="77"/>
      <c r="X82" s="40">
        <f>X83</f>
        <v>0</v>
      </c>
      <c r="Y82" s="65">
        <f t="shared" si="11"/>
        <v>0</v>
      </c>
    </row>
    <row r="83" spans="1:25" s="17" customFormat="1" ht="15.75" outlineLevel="5">
      <c r="A83" s="47" t="s">
        <v>105</v>
      </c>
      <c r="B83" s="46" t="s">
        <v>9</v>
      </c>
      <c r="C83" s="46" t="s">
        <v>419</v>
      </c>
      <c r="D83" s="46" t="s">
        <v>104</v>
      </c>
      <c r="E83" s="46"/>
      <c r="F83" s="48">
        <v>7625.22984</v>
      </c>
      <c r="G83" s="7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79"/>
      <c r="X83" s="48">
        <v>0</v>
      </c>
      <c r="Y83" s="65">
        <f t="shared" si="11"/>
        <v>0</v>
      </c>
    </row>
    <row r="84" spans="1:25" s="17" customFormat="1" ht="15.75" customHeight="1" outlineLevel="3">
      <c r="A84" s="7" t="s">
        <v>32</v>
      </c>
      <c r="B84" s="8" t="s">
        <v>71</v>
      </c>
      <c r="C84" s="8" t="s">
        <v>232</v>
      </c>
      <c r="D84" s="8" t="s">
        <v>5</v>
      </c>
      <c r="E84" s="8"/>
      <c r="F84" s="39">
        <f>F85+F147</f>
        <v>96309.56371000003</v>
      </c>
      <c r="G84" s="74" t="e">
        <f>G85+#REF!+#REF!+#REF!+#REF!+#REF!+G121+G128+G135</f>
        <v>#REF!</v>
      </c>
      <c r="H84" s="39" t="e">
        <f>H85+#REF!+#REF!+#REF!+#REF!+#REF!+H121+H128+H135</f>
        <v>#REF!</v>
      </c>
      <c r="I84" s="39" t="e">
        <f>I85+#REF!+#REF!+#REF!+#REF!+#REF!+I121+I128+I135</f>
        <v>#REF!</v>
      </c>
      <c r="J84" s="39" t="e">
        <f>J85+#REF!+#REF!+#REF!+#REF!+#REF!+J121+J128+J135</f>
        <v>#REF!</v>
      </c>
      <c r="K84" s="39" t="e">
        <f>K85+#REF!+#REF!+#REF!+#REF!+#REF!+K121+K128+K135</f>
        <v>#REF!</v>
      </c>
      <c r="L84" s="39" t="e">
        <f>L85+#REF!+#REF!+#REF!+#REF!+#REF!+L121+L128+L135</f>
        <v>#REF!</v>
      </c>
      <c r="M84" s="39" t="e">
        <f>M85+#REF!+#REF!+#REF!+#REF!+#REF!+M121+M128+M135</f>
        <v>#REF!</v>
      </c>
      <c r="N84" s="39" t="e">
        <f>N85+#REF!+#REF!+#REF!+#REF!+#REF!+N121+N128+N135</f>
        <v>#REF!</v>
      </c>
      <c r="O84" s="39" t="e">
        <f>O85+#REF!+#REF!+#REF!+#REF!+#REF!+O121+O128+O135</f>
        <v>#REF!</v>
      </c>
      <c r="P84" s="39" t="e">
        <f>P85+#REF!+#REF!+#REF!+#REF!+#REF!+P121+P128+P135</f>
        <v>#REF!</v>
      </c>
      <c r="Q84" s="39" t="e">
        <f>Q85+#REF!+#REF!+#REF!+#REF!+#REF!+Q121+Q128+Q135</f>
        <v>#REF!</v>
      </c>
      <c r="R84" s="39" t="e">
        <f>R85+#REF!+#REF!+#REF!+#REF!+#REF!+R121+R128+R135</f>
        <v>#REF!</v>
      </c>
      <c r="S84" s="39" t="e">
        <f>S85+#REF!+#REF!+#REF!+#REF!+#REF!+S121+S128+S135</f>
        <v>#REF!</v>
      </c>
      <c r="T84" s="39" t="e">
        <f>T85+#REF!+#REF!+#REF!+#REF!+#REF!+T121+T128+T135</f>
        <v>#REF!</v>
      </c>
      <c r="U84" s="39" t="e">
        <f>U85+#REF!+#REF!+#REF!+#REF!+#REF!+U121+U128+U135</f>
        <v>#REF!</v>
      </c>
      <c r="V84" s="39" t="e">
        <f>V85+#REF!+#REF!+#REF!+#REF!+#REF!+V121+V128+V135</f>
        <v>#REF!</v>
      </c>
      <c r="W84" s="77"/>
      <c r="X84" s="39">
        <f>X85+X147</f>
        <v>89542.39200000002</v>
      </c>
      <c r="Y84" s="65">
        <f t="shared" si="11"/>
        <v>92.97352054217917</v>
      </c>
    </row>
    <row r="85" spans="1:25" s="17" customFormat="1" ht="31.5" outlineLevel="3">
      <c r="A85" s="15" t="s">
        <v>130</v>
      </c>
      <c r="B85" s="8" t="s">
        <v>71</v>
      </c>
      <c r="C85" s="8" t="s">
        <v>233</v>
      </c>
      <c r="D85" s="8" t="s">
        <v>5</v>
      </c>
      <c r="E85" s="8"/>
      <c r="F85" s="39">
        <f>F86</f>
        <v>71399.42861000003</v>
      </c>
      <c r="G85" s="74">
        <f aca="true" t="shared" si="13" ref="G85:V85">G87</f>
        <v>0</v>
      </c>
      <c r="H85" s="39">
        <f t="shared" si="13"/>
        <v>0</v>
      </c>
      <c r="I85" s="39">
        <f t="shared" si="13"/>
        <v>0</v>
      </c>
      <c r="J85" s="39">
        <f t="shared" si="13"/>
        <v>0</v>
      </c>
      <c r="K85" s="39">
        <f t="shared" si="13"/>
        <v>0</v>
      </c>
      <c r="L85" s="39">
        <f t="shared" si="13"/>
        <v>0</v>
      </c>
      <c r="M85" s="39">
        <f t="shared" si="13"/>
        <v>0</v>
      </c>
      <c r="N85" s="39">
        <f t="shared" si="13"/>
        <v>0</v>
      </c>
      <c r="O85" s="39">
        <f t="shared" si="13"/>
        <v>0</v>
      </c>
      <c r="P85" s="39">
        <f t="shared" si="13"/>
        <v>0</v>
      </c>
      <c r="Q85" s="39">
        <f t="shared" si="13"/>
        <v>0</v>
      </c>
      <c r="R85" s="39">
        <f t="shared" si="13"/>
        <v>0</v>
      </c>
      <c r="S85" s="39">
        <f t="shared" si="13"/>
        <v>0</v>
      </c>
      <c r="T85" s="39">
        <f t="shared" si="13"/>
        <v>0</v>
      </c>
      <c r="U85" s="39">
        <f t="shared" si="13"/>
        <v>0</v>
      </c>
      <c r="V85" s="39">
        <f t="shared" si="13"/>
        <v>0</v>
      </c>
      <c r="W85" s="77"/>
      <c r="X85" s="39">
        <f>X86</f>
        <v>68605.44700000001</v>
      </c>
      <c r="Y85" s="65">
        <f t="shared" si="11"/>
        <v>96.08682917441625</v>
      </c>
    </row>
    <row r="86" spans="1:25" s="17" customFormat="1" ht="31.5" outlineLevel="3">
      <c r="A86" s="15" t="s">
        <v>132</v>
      </c>
      <c r="B86" s="8" t="s">
        <v>71</v>
      </c>
      <c r="C86" s="8" t="s">
        <v>234</v>
      </c>
      <c r="D86" s="8" t="s">
        <v>5</v>
      </c>
      <c r="E86" s="8"/>
      <c r="F86" s="39">
        <f>F87+F94+F107+F103+F121+F128+F135+F118+F141</f>
        <v>71399.42861000003</v>
      </c>
      <c r="G86" s="7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77"/>
      <c r="X86" s="39">
        <f>X87+X94+X107+X103+X121+X128+X135+X118+X141</f>
        <v>68605.44700000001</v>
      </c>
      <c r="Y86" s="65">
        <f t="shared" si="11"/>
        <v>96.08682917441625</v>
      </c>
    </row>
    <row r="87" spans="1:25" s="17" customFormat="1" ht="15.75" outlineLevel="4">
      <c r="A87" s="25" t="s">
        <v>33</v>
      </c>
      <c r="B87" s="14" t="s">
        <v>71</v>
      </c>
      <c r="C87" s="14" t="s">
        <v>241</v>
      </c>
      <c r="D87" s="14" t="s">
        <v>5</v>
      </c>
      <c r="E87" s="14"/>
      <c r="F87" s="40">
        <f>F88+F92</f>
        <v>2651.06</v>
      </c>
      <c r="G87" s="75">
        <f aca="true" t="shared" si="14" ref="G87:V87">G88</f>
        <v>0</v>
      </c>
      <c r="H87" s="41">
        <f t="shared" si="14"/>
        <v>0</v>
      </c>
      <c r="I87" s="41">
        <f t="shared" si="14"/>
        <v>0</v>
      </c>
      <c r="J87" s="41">
        <f t="shared" si="14"/>
        <v>0</v>
      </c>
      <c r="K87" s="41">
        <f t="shared" si="14"/>
        <v>0</v>
      </c>
      <c r="L87" s="41">
        <f t="shared" si="14"/>
        <v>0</v>
      </c>
      <c r="M87" s="41">
        <f t="shared" si="14"/>
        <v>0</v>
      </c>
      <c r="N87" s="41">
        <f t="shared" si="14"/>
        <v>0</v>
      </c>
      <c r="O87" s="41">
        <f t="shared" si="14"/>
        <v>0</v>
      </c>
      <c r="P87" s="41">
        <f t="shared" si="14"/>
        <v>0</v>
      </c>
      <c r="Q87" s="41">
        <f t="shared" si="14"/>
        <v>0</v>
      </c>
      <c r="R87" s="41">
        <f t="shared" si="14"/>
        <v>0</v>
      </c>
      <c r="S87" s="41">
        <f t="shared" si="14"/>
        <v>0</v>
      </c>
      <c r="T87" s="41">
        <f t="shared" si="14"/>
        <v>0</v>
      </c>
      <c r="U87" s="41">
        <f t="shared" si="14"/>
        <v>0</v>
      </c>
      <c r="V87" s="41">
        <f t="shared" si="14"/>
        <v>0</v>
      </c>
      <c r="W87" s="77"/>
      <c r="X87" s="40">
        <f>X88+X92</f>
        <v>2120.42</v>
      </c>
      <c r="Y87" s="65">
        <f t="shared" si="11"/>
        <v>79.98385551439802</v>
      </c>
    </row>
    <row r="88" spans="1:25" s="17" customFormat="1" ht="31.5" outlineLevel="5">
      <c r="A88" s="5" t="s">
        <v>91</v>
      </c>
      <c r="B88" s="6" t="s">
        <v>71</v>
      </c>
      <c r="C88" s="6" t="s">
        <v>241</v>
      </c>
      <c r="D88" s="6" t="s">
        <v>90</v>
      </c>
      <c r="E88" s="6"/>
      <c r="F88" s="41">
        <f>F89+F90+F91</f>
        <v>2029.33441</v>
      </c>
      <c r="G88" s="75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77"/>
      <c r="X88" s="41">
        <f>X89+X90+X91</f>
        <v>2028.723</v>
      </c>
      <c r="Y88" s="65">
        <f t="shared" si="11"/>
        <v>99.96987140231856</v>
      </c>
    </row>
    <row r="89" spans="1:25" s="17" customFormat="1" ht="15.75" outlineLevel="5">
      <c r="A89" s="23" t="s">
        <v>225</v>
      </c>
      <c r="B89" s="24" t="s">
        <v>71</v>
      </c>
      <c r="C89" s="24" t="s">
        <v>241</v>
      </c>
      <c r="D89" s="24" t="s">
        <v>88</v>
      </c>
      <c r="E89" s="24"/>
      <c r="F89" s="42">
        <v>1559.16728</v>
      </c>
      <c r="G89" s="75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77"/>
      <c r="X89" s="42">
        <v>1559.167</v>
      </c>
      <c r="Y89" s="65">
        <f t="shared" si="11"/>
        <v>99.999982041696</v>
      </c>
    </row>
    <row r="90" spans="1:25" s="17" customFormat="1" ht="31.5" outlineLevel="5">
      <c r="A90" s="23" t="s">
        <v>230</v>
      </c>
      <c r="B90" s="24" t="s">
        <v>71</v>
      </c>
      <c r="C90" s="24" t="s">
        <v>241</v>
      </c>
      <c r="D90" s="24" t="s">
        <v>89</v>
      </c>
      <c r="E90" s="24"/>
      <c r="F90" s="42">
        <v>0</v>
      </c>
      <c r="G90" s="75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77"/>
      <c r="X90" s="42">
        <v>0</v>
      </c>
      <c r="Y90" s="65">
        <v>0</v>
      </c>
    </row>
    <row r="91" spans="1:25" s="17" customFormat="1" ht="47.25" outlineLevel="5">
      <c r="A91" s="23" t="s">
        <v>226</v>
      </c>
      <c r="B91" s="24" t="s">
        <v>71</v>
      </c>
      <c r="C91" s="24" t="s">
        <v>241</v>
      </c>
      <c r="D91" s="24" t="s">
        <v>227</v>
      </c>
      <c r="E91" s="24"/>
      <c r="F91" s="42">
        <v>470.16713</v>
      </c>
      <c r="G91" s="75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77"/>
      <c r="X91" s="42">
        <v>469.556</v>
      </c>
      <c r="Y91" s="65">
        <f t="shared" si="11"/>
        <v>99.87001856127203</v>
      </c>
    </row>
    <row r="92" spans="1:25" s="17" customFormat="1" ht="15.75" outlineLevel="5">
      <c r="A92" s="5" t="s">
        <v>92</v>
      </c>
      <c r="B92" s="6" t="s">
        <v>71</v>
      </c>
      <c r="C92" s="6" t="s">
        <v>241</v>
      </c>
      <c r="D92" s="6" t="s">
        <v>93</v>
      </c>
      <c r="E92" s="6"/>
      <c r="F92" s="41">
        <f>F93</f>
        <v>621.72559</v>
      </c>
      <c r="G92" s="75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77"/>
      <c r="X92" s="41">
        <f>X93</f>
        <v>91.697</v>
      </c>
      <c r="Y92" s="65">
        <f t="shared" si="11"/>
        <v>14.748789735355755</v>
      </c>
    </row>
    <row r="93" spans="1:25" s="17" customFormat="1" ht="31.5" outlineLevel="5">
      <c r="A93" s="23" t="s">
        <v>94</v>
      </c>
      <c r="B93" s="24" t="s">
        <v>71</v>
      </c>
      <c r="C93" s="24" t="s">
        <v>241</v>
      </c>
      <c r="D93" s="24" t="s">
        <v>95</v>
      </c>
      <c r="E93" s="24"/>
      <c r="F93" s="42">
        <v>621.72559</v>
      </c>
      <c r="G93" s="75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77"/>
      <c r="X93" s="42">
        <v>91.697</v>
      </c>
      <c r="Y93" s="65">
        <f t="shared" si="11"/>
        <v>14.748789735355755</v>
      </c>
    </row>
    <row r="94" spans="1:25" s="17" customFormat="1" ht="47.25" outlineLevel="4">
      <c r="A94" s="26" t="s">
        <v>187</v>
      </c>
      <c r="B94" s="14" t="s">
        <v>71</v>
      </c>
      <c r="C94" s="14" t="s">
        <v>236</v>
      </c>
      <c r="D94" s="14" t="s">
        <v>5</v>
      </c>
      <c r="E94" s="14"/>
      <c r="F94" s="40">
        <f>F95+F99+F101</f>
        <v>24296.09417</v>
      </c>
      <c r="G94" s="75">
        <f aca="true" t="shared" si="15" ref="G94:V94">G95</f>
        <v>0</v>
      </c>
      <c r="H94" s="41">
        <f t="shared" si="15"/>
        <v>0</v>
      </c>
      <c r="I94" s="41">
        <f t="shared" si="15"/>
        <v>0</v>
      </c>
      <c r="J94" s="41">
        <f t="shared" si="15"/>
        <v>0</v>
      </c>
      <c r="K94" s="41">
        <f t="shared" si="15"/>
        <v>0</v>
      </c>
      <c r="L94" s="41">
        <f t="shared" si="15"/>
        <v>0</v>
      </c>
      <c r="M94" s="41">
        <f t="shared" si="15"/>
        <v>0</v>
      </c>
      <c r="N94" s="41">
        <f t="shared" si="15"/>
        <v>0</v>
      </c>
      <c r="O94" s="41">
        <f t="shared" si="15"/>
        <v>0</v>
      </c>
      <c r="P94" s="41">
        <f t="shared" si="15"/>
        <v>0</v>
      </c>
      <c r="Q94" s="41">
        <f t="shared" si="15"/>
        <v>0</v>
      </c>
      <c r="R94" s="41">
        <f t="shared" si="15"/>
        <v>0</v>
      </c>
      <c r="S94" s="41">
        <f t="shared" si="15"/>
        <v>0</v>
      </c>
      <c r="T94" s="41">
        <f t="shared" si="15"/>
        <v>0</v>
      </c>
      <c r="U94" s="41">
        <f t="shared" si="15"/>
        <v>0</v>
      </c>
      <c r="V94" s="41">
        <f t="shared" si="15"/>
        <v>0</v>
      </c>
      <c r="W94" s="77"/>
      <c r="X94" s="40">
        <f>X95+X99+X101</f>
        <v>24060.492</v>
      </c>
      <c r="Y94" s="65">
        <f t="shared" si="11"/>
        <v>99.03028787939539</v>
      </c>
    </row>
    <row r="95" spans="1:25" s="17" customFormat="1" ht="31.5" outlineLevel="5">
      <c r="A95" s="5" t="s">
        <v>91</v>
      </c>
      <c r="B95" s="6" t="s">
        <v>71</v>
      </c>
      <c r="C95" s="6" t="s">
        <v>236</v>
      </c>
      <c r="D95" s="6" t="s">
        <v>90</v>
      </c>
      <c r="E95" s="6"/>
      <c r="F95" s="41">
        <f>F96+F97+F98</f>
        <v>24142.41669</v>
      </c>
      <c r="G95" s="75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77"/>
      <c r="X95" s="41">
        <f>X96+X97+X98</f>
        <v>23906.815</v>
      </c>
      <c r="Y95" s="65">
        <f t="shared" si="11"/>
        <v>99.02411720820979</v>
      </c>
    </row>
    <row r="96" spans="1:25" s="17" customFormat="1" ht="15.75" outlineLevel="5">
      <c r="A96" s="23" t="s">
        <v>225</v>
      </c>
      <c r="B96" s="24" t="s">
        <v>71</v>
      </c>
      <c r="C96" s="24" t="s">
        <v>236</v>
      </c>
      <c r="D96" s="24" t="s">
        <v>88</v>
      </c>
      <c r="E96" s="24"/>
      <c r="F96" s="42">
        <v>18580.06669</v>
      </c>
      <c r="G96" s="75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77"/>
      <c r="X96" s="42">
        <v>18443.272</v>
      </c>
      <c r="Y96" s="65">
        <f t="shared" si="11"/>
        <v>99.26375565662731</v>
      </c>
    </row>
    <row r="97" spans="1:25" s="17" customFormat="1" ht="31.5" outlineLevel="5">
      <c r="A97" s="23" t="s">
        <v>230</v>
      </c>
      <c r="B97" s="24" t="s">
        <v>71</v>
      </c>
      <c r="C97" s="24" t="s">
        <v>236</v>
      </c>
      <c r="D97" s="24" t="s">
        <v>89</v>
      </c>
      <c r="E97" s="24"/>
      <c r="F97" s="42">
        <v>2.35</v>
      </c>
      <c r="G97" s="75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77"/>
      <c r="X97" s="42">
        <v>2.35</v>
      </c>
      <c r="Y97" s="65">
        <f t="shared" si="11"/>
        <v>100</v>
      </c>
    </row>
    <row r="98" spans="1:25" s="17" customFormat="1" ht="47.25" outlineLevel="5">
      <c r="A98" s="23" t="s">
        <v>226</v>
      </c>
      <c r="B98" s="24" t="s">
        <v>71</v>
      </c>
      <c r="C98" s="24" t="s">
        <v>236</v>
      </c>
      <c r="D98" s="24" t="s">
        <v>227</v>
      </c>
      <c r="E98" s="24"/>
      <c r="F98" s="42">
        <v>5560</v>
      </c>
      <c r="G98" s="75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77"/>
      <c r="X98" s="42">
        <v>5461.193</v>
      </c>
      <c r="Y98" s="65">
        <f t="shared" si="11"/>
        <v>98.22289568345323</v>
      </c>
    </row>
    <row r="99" spans="1:25" s="17" customFormat="1" ht="15.75" outlineLevel="5">
      <c r="A99" s="5" t="s">
        <v>92</v>
      </c>
      <c r="B99" s="6" t="s">
        <v>71</v>
      </c>
      <c r="C99" s="6" t="s">
        <v>236</v>
      </c>
      <c r="D99" s="6" t="s">
        <v>93</v>
      </c>
      <c r="E99" s="6"/>
      <c r="F99" s="41">
        <f>F100</f>
        <v>30.02906</v>
      </c>
      <c r="G99" s="75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77"/>
      <c r="X99" s="41">
        <f>X100</f>
        <v>30.029</v>
      </c>
      <c r="Y99" s="65">
        <f t="shared" si="11"/>
        <v>99.99980019354585</v>
      </c>
    </row>
    <row r="100" spans="1:25" s="17" customFormat="1" ht="31.5" outlineLevel="5">
      <c r="A100" s="23" t="s">
        <v>94</v>
      </c>
      <c r="B100" s="24" t="s">
        <v>71</v>
      </c>
      <c r="C100" s="24" t="s">
        <v>236</v>
      </c>
      <c r="D100" s="24" t="s">
        <v>95</v>
      </c>
      <c r="E100" s="24"/>
      <c r="F100" s="42">
        <v>30.02906</v>
      </c>
      <c r="G100" s="75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77"/>
      <c r="X100" s="42">
        <v>30.029</v>
      </c>
      <c r="Y100" s="65">
        <f t="shared" si="11"/>
        <v>99.99980019354585</v>
      </c>
    </row>
    <row r="101" spans="1:25" s="17" customFormat="1" ht="31.5" outlineLevel="5">
      <c r="A101" s="5" t="s">
        <v>102</v>
      </c>
      <c r="B101" s="6" t="s">
        <v>71</v>
      </c>
      <c r="C101" s="6" t="s">
        <v>236</v>
      </c>
      <c r="D101" s="6" t="s">
        <v>103</v>
      </c>
      <c r="E101" s="6"/>
      <c r="F101" s="41">
        <f>F102</f>
        <v>123.64842</v>
      </c>
      <c r="G101" s="75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77"/>
      <c r="X101" s="41">
        <f>X102</f>
        <v>123.648</v>
      </c>
      <c r="Y101" s="65">
        <f t="shared" si="11"/>
        <v>99.99966032724073</v>
      </c>
    </row>
    <row r="102" spans="1:25" s="17" customFormat="1" ht="31.5" outlineLevel="5">
      <c r="A102" s="23" t="s">
        <v>415</v>
      </c>
      <c r="B102" s="24" t="s">
        <v>71</v>
      </c>
      <c r="C102" s="24" t="s">
        <v>236</v>
      </c>
      <c r="D102" s="24" t="s">
        <v>414</v>
      </c>
      <c r="E102" s="24"/>
      <c r="F102" s="42">
        <v>123.64842</v>
      </c>
      <c r="G102" s="75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77"/>
      <c r="X102" s="42">
        <v>123.648</v>
      </c>
      <c r="Y102" s="65">
        <f t="shared" si="11"/>
        <v>99.99966032724073</v>
      </c>
    </row>
    <row r="103" spans="1:25" s="17" customFormat="1" ht="15.75" customHeight="1" outlineLevel="4">
      <c r="A103" s="25" t="s">
        <v>134</v>
      </c>
      <c r="B103" s="14" t="s">
        <v>71</v>
      </c>
      <c r="C103" s="14" t="s">
        <v>238</v>
      </c>
      <c r="D103" s="14" t="s">
        <v>5</v>
      </c>
      <c r="E103" s="14"/>
      <c r="F103" s="40">
        <f>F104+F105+F106</f>
        <v>268.60184</v>
      </c>
      <c r="G103" s="75">
        <f aca="true" t="shared" si="16" ref="G103:V103">G104</f>
        <v>0</v>
      </c>
      <c r="H103" s="41">
        <f t="shared" si="16"/>
        <v>0</v>
      </c>
      <c r="I103" s="41">
        <f t="shared" si="16"/>
        <v>0</v>
      </c>
      <c r="J103" s="41">
        <f t="shared" si="16"/>
        <v>0</v>
      </c>
      <c r="K103" s="41">
        <f t="shared" si="16"/>
        <v>0</v>
      </c>
      <c r="L103" s="41">
        <f t="shared" si="16"/>
        <v>0</v>
      </c>
      <c r="M103" s="41">
        <f t="shared" si="16"/>
        <v>0</v>
      </c>
      <c r="N103" s="41">
        <f t="shared" si="16"/>
        <v>0</v>
      </c>
      <c r="O103" s="41">
        <f t="shared" si="16"/>
        <v>0</v>
      </c>
      <c r="P103" s="41">
        <f t="shared" si="16"/>
        <v>0</v>
      </c>
      <c r="Q103" s="41">
        <f t="shared" si="16"/>
        <v>0</v>
      </c>
      <c r="R103" s="41">
        <f t="shared" si="16"/>
        <v>0</v>
      </c>
      <c r="S103" s="41">
        <f t="shared" si="16"/>
        <v>0</v>
      </c>
      <c r="T103" s="41">
        <f t="shared" si="16"/>
        <v>0</v>
      </c>
      <c r="U103" s="41">
        <f t="shared" si="16"/>
        <v>0</v>
      </c>
      <c r="V103" s="41">
        <f t="shared" si="16"/>
        <v>0</v>
      </c>
      <c r="W103" s="77"/>
      <c r="X103" s="40">
        <f>X104+X105+X106</f>
        <v>268.602</v>
      </c>
      <c r="Y103" s="65">
        <f t="shared" si="11"/>
        <v>100.000059567723</v>
      </c>
    </row>
    <row r="104" spans="1:25" s="17" customFormat="1" ht="15.75" outlineLevel="5">
      <c r="A104" s="47" t="s">
        <v>106</v>
      </c>
      <c r="B104" s="46" t="s">
        <v>71</v>
      </c>
      <c r="C104" s="46" t="s">
        <v>238</v>
      </c>
      <c r="D104" s="46" t="s">
        <v>202</v>
      </c>
      <c r="E104" s="46"/>
      <c r="F104" s="48">
        <v>268.60184</v>
      </c>
      <c r="G104" s="7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79"/>
      <c r="X104" s="48">
        <v>268.602</v>
      </c>
      <c r="Y104" s="65">
        <f t="shared" si="11"/>
        <v>100.000059567723</v>
      </c>
    </row>
    <row r="105" spans="1:25" s="17" customFormat="1" ht="15.75" outlineLevel="5">
      <c r="A105" s="47" t="s">
        <v>99</v>
      </c>
      <c r="B105" s="46" t="s">
        <v>71</v>
      </c>
      <c r="C105" s="46" t="s">
        <v>238</v>
      </c>
      <c r="D105" s="46" t="s">
        <v>101</v>
      </c>
      <c r="E105" s="46"/>
      <c r="F105" s="48">
        <v>0</v>
      </c>
      <c r="G105" s="7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79"/>
      <c r="X105" s="48">
        <v>0</v>
      </c>
      <c r="Y105" s="65">
        <v>0</v>
      </c>
    </row>
    <row r="106" spans="1:25" s="17" customFormat="1" ht="15.75" outlineLevel="5">
      <c r="A106" s="47" t="s">
        <v>303</v>
      </c>
      <c r="B106" s="46" t="s">
        <v>71</v>
      </c>
      <c r="C106" s="46" t="s">
        <v>238</v>
      </c>
      <c r="D106" s="46" t="s">
        <v>302</v>
      </c>
      <c r="E106" s="46"/>
      <c r="F106" s="48">
        <v>0</v>
      </c>
      <c r="G106" s="7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79"/>
      <c r="X106" s="48">
        <v>0</v>
      </c>
      <c r="Y106" s="65">
        <v>0</v>
      </c>
    </row>
    <row r="107" spans="1:25" s="17" customFormat="1" ht="31.5" outlineLevel="6">
      <c r="A107" s="25" t="s">
        <v>135</v>
      </c>
      <c r="B107" s="14" t="s">
        <v>71</v>
      </c>
      <c r="C107" s="14" t="s">
        <v>242</v>
      </c>
      <c r="D107" s="14" t="s">
        <v>5</v>
      </c>
      <c r="E107" s="14"/>
      <c r="F107" s="40">
        <f>F108+F112+F114</f>
        <v>40314.425970000004</v>
      </c>
      <c r="G107" s="80">
        <f aca="true" t="shared" si="17" ref="G107:V107">G108</f>
        <v>0</v>
      </c>
      <c r="H107" s="40">
        <f t="shared" si="17"/>
        <v>0</v>
      </c>
      <c r="I107" s="40">
        <f t="shared" si="17"/>
        <v>0</v>
      </c>
      <c r="J107" s="40">
        <f t="shared" si="17"/>
        <v>0</v>
      </c>
      <c r="K107" s="40">
        <f t="shared" si="17"/>
        <v>0</v>
      </c>
      <c r="L107" s="40">
        <f t="shared" si="17"/>
        <v>0</v>
      </c>
      <c r="M107" s="40">
        <f t="shared" si="17"/>
        <v>0</v>
      </c>
      <c r="N107" s="40">
        <f t="shared" si="17"/>
        <v>0</v>
      </c>
      <c r="O107" s="40">
        <f t="shared" si="17"/>
        <v>0</v>
      </c>
      <c r="P107" s="40">
        <f t="shared" si="17"/>
        <v>0</v>
      </c>
      <c r="Q107" s="40">
        <f t="shared" si="17"/>
        <v>0</v>
      </c>
      <c r="R107" s="40">
        <f t="shared" si="17"/>
        <v>0</v>
      </c>
      <c r="S107" s="40">
        <f t="shared" si="17"/>
        <v>0</v>
      </c>
      <c r="T107" s="40">
        <f t="shared" si="17"/>
        <v>0</v>
      </c>
      <c r="U107" s="40">
        <f t="shared" si="17"/>
        <v>0</v>
      </c>
      <c r="V107" s="40">
        <f t="shared" si="17"/>
        <v>0</v>
      </c>
      <c r="W107" s="77"/>
      <c r="X107" s="40">
        <f>X108+X112+X114</f>
        <v>38510.272</v>
      </c>
      <c r="Y107" s="65">
        <f t="shared" si="11"/>
        <v>95.52479310670932</v>
      </c>
    </row>
    <row r="108" spans="1:25" s="17" customFormat="1" ht="15.75" outlineLevel="6">
      <c r="A108" s="5" t="s">
        <v>107</v>
      </c>
      <c r="B108" s="6" t="s">
        <v>71</v>
      </c>
      <c r="C108" s="6" t="s">
        <v>242</v>
      </c>
      <c r="D108" s="6" t="s">
        <v>108</v>
      </c>
      <c r="E108" s="6"/>
      <c r="F108" s="41">
        <f>F109+F110+F111</f>
        <v>20114.43045</v>
      </c>
      <c r="G108" s="8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77"/>
      <c r="X108" s="41">
        <f>X109+X110+X111</f>
        <v>19963.974</v>
      </c>
      <c r="Y108" s="65">
        <f t="shared" si="11"/>
        <v>99.25199746334353</v>
      </c>
    </row>
    <row r="109" spans="1:25" s="17" customFormat="1" ht="15.75" outlineLevel="6">
      <c r="A109" s="23" t="s">
        <v>224</v>
      </c>
      <c r="B109" s="24" t="s">
        <v>71</v>
      </c>
      <c r="C109" s="24" t="s">
        <v>242</v>
      </c>
      <c r="D109" s="24" t="s">
        <v>109</v>
      </c>
      <c r="E109" s="24"/>
      <c r="F109" s="42">
        <v>15492.21979</v>
      </c>
      <c r="G109" s="8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77"/>
      <c r="X109" s="42">
        <v>15376.228</v>
      </c>
      <c r="Y109" s="65">
        <f t="shared" si="11"/>
        <v>99.25129005673628</v>
      </c>
    </row>
    <row r="110" spans="1:25" s="17" customFormat="1" ht="31.5" outlineLevel="6">
      <c r="A110" s="23" t="s">
        <v>231</v>
      </c>
      <c r="B110" s="24" t="s">
        <v>71</v>
      </c>
      <c r="C110" s="24" t="s">
        <v>242</v>
      </c>
      <c r="D110" s="24" t="s">
        <v>110</v>
      </c>
      <c r="E110" s="24"/>
      <c r="F110" s="42">
        <v>1.6</v>
      </c>
      <c r="G110" s="8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77"/>
      <c r="X110" s="42">
        <v>1.6</v>
      </c>
      <c r="Y110" s="65">
        <f t="shared" si="11"/>
        <v>100</v>
      </c>
    </row>
    <row r="111" spans="1:25" s="17" customFormat="1" ht="47.25" outlineLevel="6">
      <c r="A111" s="23" t="s">
        <v>228</v>
      </c>
      <c r="B111" s="24" t="s">
        <v>71</v>
      </c>
      <c r="C111" s="24" t="s">
        <v>242</v>
      </c>
      <c r="D111" s="24" t="s">
        <v>229</v>
      </c>
      <c r="E111" s="24"/>
      <c r="F111" s="42">
        <v>4620.61066</v>
      </c>
      <c r="G111" s="8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77"/>
      <c r="X111" s="42">
        <v>4586.146</v>
      </c>
      <c r="Y111" s="65">
        <f t="shared" si="11"/>
        <v>99.25411027814232</v>
      </c>
    </row>
    <row r="112" spans="1:25" s="17" customFormat="1" ht="23.25" customHeight="1" outlineLevel="6">
      <c r="A112" s="5" t="s">
        <v>92</v>
      </c>
      <c r="B112" s="6" t="s">
        <v>71</v>
      </c>
      <c r="C112" s="6" t="s">
        <v>242</v>
      </c>
      <c r="D112" s="6" t="s">
        <v>93</v>
      </c>
      <c r="E112" s="6"/>
      <c r="F112" s="41">
        <f>F113</f>
        <v>19925.19552</v>
      </c>
      <c r="G112" s="8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77"/>
      <c r="X112" s="41">
        <f>X113</f>
        <v>18283.795</v>
      </c>
      <c r="Y112" s="65">
        <f t="shared" si="11"/>
        <v>91.76218613085909</v>
      </c>
    </row>
    <row r="113" spans="1:25" s="17" customFormat="1" ht="31.5" outlineLevel="6">
      <c r="A113" s="23" t="s">
        <v>94</v>
      </c>
      <c r="B113" s="24" t="s">
        <v>71</v>
      </c>
      <c r="C113" s="24" t="s">
        <v>242</v>
      </c>
      <c r="D113" s="24" t="s">
        <v>95</v>
      </c>
      <c r="E113" s="24"/>
      <c r="F113" s="42">
        <v>19925.19552</v>
      </c>
      <c r="G113" s="8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77"/>
      <c r="X113" s="42">
        <v>18283.795</v>
      </c>
      <c r="Y113" s="65">
        <f t="shared" si="11"/>
        <v>91.76218613085909</v>
      </c>
    </row>
    <row r="114" spans="1:25" s="17" customFormat="1" ht="15.75" outlineLevel="6">
      <c r="A114" s="5" t="s">
        <v>96</v>
      </c>
      <c r="B114" s="6" t="s">
        <v>71</v>
      </c>
      <c r="C114" s="6" t="s">
        <v>242</v>
      </c>
      <c r="D114" s="6" t="s">
        <v>97</v>
      </c>
      <c r="E114" s="6"/>
      <c r="F114" s="41">
        <f>F115+F116+F117</f>
        <v>274.8</v>
      </c>
      <c r="G114" s="8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77"/>
      <c r="X114" s="41">
        <f>X115+X116+X117</f>
        <v>262.503</v>
      </c>
      <c r="Y114" s="65">
        <f t="shared" si="11"/>
        <v>95.52510917030567</v>
      </c>
    </row>
    <row r="115" spans="1:25" s="17" customFormat="1" ht="22.5" customHeight="1" outlineLevel="6">
      <c r="A115" s="23" t="s">
        <v>98</v>
      </c>
      <c r="B115" s="24" t="s">
        <v>71</v>
      </c>
      <c r="C115" s="24" t="s">
        <v>242</v>
      </c>
      <c r="D115" s="24" t="s">
        <v>100</v>
      </c>
      <c r="E115" s="24"/>
      <c r="F115" s="42">
        <v>252</v>
      </c>
      <c r="G115" s="8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77"/>
      <c r="X115" s="42">
        <v>244.531</v>
      </c>
      <c r="Y115" s="65">
        <f t="shared" si="11"/>
        <v>97.03611111111111</v>
      </c>
    </row>
    <row r="116" spans="1:25" s="17" customFormat="1" ht="15.75" outlineLevel="6">
      <c r="A116" s="23" t="s">
        <v>99</v>
      </c>
      <c r="B116" s="24" t="s">
        <v>71</v>
      </c>
      <c r="C116" s="24" t="s">
        <v>242</v>
      </c>
      <c r="D116" s="24" t="s">
        <v>101</v>
      </c>
      <c r="E116" s="24"/>
      <c r="F116" s="42">
        <v>12.8</v>
      </c>
      <c r="G116" s="8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77"/>
      <c r="X116" s="42">
        <v>9.387</v>
      </c>
      <c r="Y116" s="65">
        <f t="shared" si="11"/>
        <v>73.3359375</v>
      </c>
    </row>
    <row r="117" spans="1:25" s="17" customFormat="1" ht="15.75" outlineLevel="6">
      <c r="A117" s="23" t="s">
        <v>303</v>
      </c>
      <c r="B117" s="24" t="s">
        <v>71</v>
      </c>
      <c r="C117" s="24" t="s">
        <v>242</v>
      </c>
      <c r="D117" s="24" t="s">
        <v>302</v>
      </c>
      <c r="E117" s="24"/>
      <c r="F117" s="42">
        <v>10</v>
      </c>
      <c r="G117" s="8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77"/>
      <c r="X117" s="42">
        <v>8.585</v>
      </c>
      <c r="Y117" s="65">
        <f t="shared" si="11"/>
        <v>85.85000000000001</v>
      </c>
    </row>
    <row r="118" spans="1:25" s="17" customFormat="1" ht="31.5" outlineLevel="6">
      <c r="A118" s="25" t="s">
        <v>151</v>
      </c>
      <c r="B118" s="14" t="s">
        <v>71</v>
      </c>
      <c r="C118" s="14" t="s">
        <v>376</v>
      </c>
      <c r="D118" s="14" t="s">
        <v>5</v>
      </c>
      <c r="E118" s="14"/>
      <c r="F118" s="40">
        <f>F119</f>
        <v>800.73201</v>
      </c>
      <c r="G118" s="8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77"/>
      <c r="X118" s="40">
        <f>X119</f>
        <v>800.732</v>
      </c>
      <c r="Y118" s="65">
        <f t="shared" si="11"/>
        <v>99.99999875114273</v>
      </c>
    </row>
    <row r="119" spans="1:25" s="17" customFormat="1" ht="15.75" outlineLevel="6">
      <c r="A119" s="5" t="s">
        <v>115</v>
      </c>
      <c r="B119" s="6" t="s">
        <v>71</v>
      </c>
      <c r="C119" s="6" t="s">
        <v>376</v>
      </c>
      <c r="D119" s="6" t="s">
        <v>116</v>
      </c>
      <c r="E119" s="6"/>
      <c r="F119" s="41">
        <f>F120</f>
        <v>800.73201</v>
      </c>
      <c r="G119" s="8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77"/>
      <c r="X119" s="41">
        <f>X120</f>
        <v>800.732</v>
      </c>
      <c r="Y119" s="65">
        <f t="shared" si="11"/>
        <v>99.99999875114273</v>
      </c>
    </row>
    <row r="120" spans="1:25" s="17" customFormat="1" ht="47.25" outlineLevel="6">
      <c r="A120" s="27" t="s">
        <v>189</v>
      </c>
      <c r="B120" s="24" t="s">
        <v>71</v>
      </c>
      <c r="C120" s="24" t="s">
        <v>376</v>
      </c>
      <c r="D120" s="24" t="s">
        <v>83</v>
      </c>
      <c r="E120" s="24"/>
      <c r="F120" s="42">
        <v>800.73201</v>
      </c>
      <c r="G120" s="8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77"/>
      <c r="X120" s="42">
        <v>800.732</v>
      </c>
      <c r="Y120" s="65">
        <f t="shared" si="11"/>
        <v>99.99999875114273</v>
      </c>
    </row>
    <row r="121" spans="1:25" s="17" customFormat="1" ht="31.5" outlineLevel="6">
      <c r="A121" s="30" t="s">
        <v>136</v>
      </c>
      <c r="B121" s="14" t="s">
        <v>71</v>
      </c>
      <c r="C121" s="14" t="s">
        <v>243</v>
      </c>
      <c r="D121" s="14" t="s">
        <v>5</v>
      </c>
      <c r="E121" s="14"/>
      <c r="F121" s="40">
        <f>F122+F126</f>
        <v>1137.9060000000002</v>
      </c>
      <c r="G121" s="81">
        <f aca="true" t="shared" si="18" ref="G121:V121">G122</f>
        <v>0</v>
      </c>
      <c r="H121" s="43">
        <f t="shared" si="18"/>
        <v>0</v>
      </c>
      <c r="I121" s="43">
        <f t="shared" si="18"/>
        <v>0</v>
      </c>
      <c r="J121" s="43">
        <f t="shared" si="18"/>
        <v>0</v>
      </c>
      <c r="K121" s="43">
        <f t="shared" si="18"/>
        <v>0</v>
      </c>
      <c r="L121" s="43">
        <f t="shared" si="18"/>
        <v>0</v>
      </c>
      <c r="M121" s="43">
        <f t="shared" si="18"/>
        <v>0</v>
      </c>
      <c r="N121" s="43">
        <f t="shared" si="18"/>
        <v>0</v>
      </c>
      <c r="O121" s="43">
        <f t="shared" si="18"/>
        <v>0</v>
      </c>
      <c r="P121" s="43">
        <f t="shared" si="18"/>
        <v>0</v>
      </c>
      <c r="Q121" s="43">
        <f t="shared" si="18"/>
        <v>0</v>
      </c>
      <c r="R121" s="43">
        <f t="shared" si="18"/>
        <v>0</v>
      </c>
      <c r="S121" s="43">
        <f t="shared" si="18"/>
        <v>0</v>
      </c>
      <c r="T121" s="43">
        <f t="shared" si="18"/>
        <v>0</v>
      </c>
      <c r="U121" s="43">
        <f t="shared" si="18"/>
        <v>0</v>
      </c>
      <c r="V121" s="43">
        <f t="shared" si="18"/>
        <v>0</v>
      </c>
      <c r="W121" s="77"/>
      <c r="X121" s="40">
        <f>X122+X126</f>
        <v>1131.445</v>
      </c>
      <c r="Y121" s="65">
        <f t="shared" si="11"/>
        <v>99.43220265997364</v>
      </c>
    </row>
    <row r="122" spans="1:25" s="17" customFormat="1" ht="31.5" outlineLevel="6">
      <c r="A122" s="5" t="s">
        <v>91</v>
      </c>
      <c r="B122" s="6" t="s">
        <v>71</v>
      </c>
      <c r="C122" s="6" t="s">
        <v>243</v>
      </c>
      <c r="D122" s="6" t="s">
        <v>90</v>
      </c>
      <c r="E122" s="6"/>
      <c r="F122" s="41">
        <f>F123+F124+F125</f>
        <v>1091.8962000000001</v>
      </c>
      <c r="G122" s="8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77"/>
      <c r="X122" s="41">
        <f>X123+X124+X125</f>
        <v>1091.896</v>
      </c>
      <c r="Y122" s="65">
        <f t="shared" si="11"/>
        <v>99.99998168324056</v>
      </c>
    </row>
    <row r="123" spans="1:25" s="17" customFormat="1" ht="15.75" outlineLevel="6">
      <c r="A123" s="23" t="s">
        <v>225</v>
      </c>
      <c r="B123" s="24" t="s">
        <v>71</v>
      </c>
      <c r="C123" s="24" t="s">
        <v>243</v>
      </c>
      <c r="D123" s="24" t="s">
        <v>88</v>
      </c>
      <c r="E123" s="24"/>
      <c r="F123" s="42">
        <v>841.07581</v>
      </c>
      <c r="G123" s="8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77"/>
      <c r="X123" s="42">
        <v>841.076</v>
      </c>
      <c r="Y123" s="65">
        <f t="shared" si="11"/>
        <v>100.00002259011586</v>
      </c>
    </row>
    <row r="124" spans="1:25" s="17" customFormat="1" ht="31.5" outlineLevel="6">
      <c r="A124" s="23" t="s">
        <v>230</v>
      </c>
      <c r="B124" s="24" t="s">
        <v>71</v>
      </c>
      <c r="C124" s="24" t="s">
        <v>243</v>
      </c>
      <c r="D124" s="24" t="s">
        <v>89</v>
      </c>
      <c r="E124" s="24"/>
      <c r="F124" s="42">
        <v>0</v>
      </c>
      <c r="G124" s="8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77"/>
      <c r="X124" s="42">
        <v>0</v>
      </c>
      <c r="Y124" s="65">
        <v>0</v>
      </c>
    </row>
    <row r="125" spans="1:25" s="17" customFormat="1" ht="47.25" outlineLevel="6">
      <c r="A125" s="23" t="s">
        <v>226</v>
      </c>
      <c r="B125" s="24" t="s">
        <v>71</v>
      </c>
      <c r="C125" s="24" t="s">
        <v>243</v>
      </c>
      <c r="D125" s="24" t="s">
        <v>227</v>
      </c>
      <c r="E125" s="24"/>
      <c r="F125" s="42">
        <v>250.82039</v>
      </c>
      <c r="G125" s="8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77"/>
      <c r="X125" s="42">
        <v>250.82</v>
      </c>
      <c r="Y125" s="65">
        <f t="shared" si="11"/>
        <v>99.99984451024895</v>
      </c>
    </row>
    <row r="126" spans="1:25" s="17" customFormat="1" ht="15.75" outlineLevel="6">
      <c r="A126" s="5" t="s">
        <v>92</v>
      </c>
      <c r="B126" s="6" t="s">
        <v>71</v>
      </c>
      <c r="C126" s="6" t="s">
        <v>243</v>
      </c>
      <c r="D126" s="6" t="s">
        <v>93</v>
      </c>
      <c r="E126" s="6"/>
      <c r="F126" s="41">
        <f>F127</f>
        <v>46.0098</v>
      </c>
      <c r="G126" s="8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77"/>
      <c r="X126" s="41">
        <f>X127</f>
        <v>39.549</v>
      </c>
      <c r="Y126" s="65">
        <f t="shared" si="11"/>
        <v>85.95777421331977</v>
      </c>
    </row>
    <row r="127" spans="1:25" s="17" customFormat="1" ht="31.5" outlineLevel="6">
      <c r="A127" s="23" t="s">
        <v>94</v>
      </c>
      <c r="B127" s="24" t="s">
        <v>71</v>
      </c>
      <c r="C127" s="24" t="s">
        <v>243</v>
      </c>
      <c r="D127" s="24" t="s">
        <v>95</v>
      </c>
      <c r="E127" s="24"/>
      <c r="F127" s="42">
        <v>46.0098</v>
      </c>
      <c r="G127" s="8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77"/>
      <c r="X127" s="42">
        <v>39.549</v>
      </c>
      <c r="Y127" s="65">
        <f t="shared" si="11"/>
        <v>85.95777421331977</v>
      </c>
    </row>
    <row r="128" spans="1:25" s="17" customFormat="1" ht="31.5" outlineLevel="6">
      <c r="A128" s="30" t="s">
        <v>137</v>
      </c>
      <c r="B128" s="14" t="s">
        <v>71</v>
      </c>
      <c r="C128" s="14" t="s">
        <v>244</v>
      </c>
      <c r="D128" s="14" t="s">
        <v>5</v>
      </c>
      <c r="E128" s="14"/>
      <c r="F128" s="40">
        <f>F129+F133</f>
        <v>747.1569999999999</v>
      </c>
      <c r="G128" s="81">
        <f aca="true" t="shared" si="19" ref="G128:V128">G129</f>
        <v>0</v>
      </c>
      <c r="H128" s="43">
        <f t="shared" si="19"/>
        <v>0</v>
      </c>
      <c r="I128" s="43">
        <f t="shared" si="19"/>
        <v>0</v>
      </c>
      <c r="J128" s="43">
        <f t="shared" si="19"/>
        <v>0</v>
      </c>
      <c r="K128" s="43">
        <f t="shared" si="19"/>
        <v>0</v>
      </c>
      <c r="L128" s="43">
        <f t="shared" si="19"/>
        <v>0</v>
      </c>
      <c r="M128" s="43">
        <f t="shared" si="19"/>
        <v>0</v>
      </c>
      <c r="N128" s="43">
        <f t="shared" si="19"/>
        <v>0</v>
      </c>
      <c r="O128" s="43">
        <f t="shared" si="19"/>
        <v>0</v>
      </c>
      <c r="P128" s="43">
        <f t="shared" si="19"/>
        <v>0</v>
      </c>
      <c r="Q128" s="43">
        <f t="shared" si="19"/>
        <v>0</v>
      </c>
      <c r="R128" s="43">
        <f t="shared" si="19"/>
        <v>0</v>
      </c>
      <c r="S128" s="43">
        <f t="shared" si="19"/>
        <v>0</v>
      </c>
      <c r="T128" s="43">
        <f t="shared" si="19"/>
        <v>0</v>
      </c>
      <c r="U128" s="43">
        <f t="shared" si="19"/>
        <v>0</v>
      </c>
      <c r="V128" s="43">
        <f t="shared" si="19"/>
        <v>0</v>
      </c>
      <c r="W128" s="77"/>
      <c r="X128" s="40">
        <f>X129+X133</f>
        <v>747.1569999999999</v>
      </c>
      <c r="Y128" s="65">
        <f t="shared" si="11"/>
        <v>100</v>
      </c>
    </row>
    <row r="129" spans="1:25" s="17" customFormat="1" ht="31.5" outlineLevel="6">
      <c r="A129" s="5" t="s">
        <v>91</v>
      </c>
      <c r="B129" s="6" t="s">
        <v>71</v>
      </c>
      <c r="C129" s="6" t="s">
        <v>244</v>
      </c>
      <c r="D129" s="6" t="s">
        <v>90</v>
      </c>
      <c r="E129" s="6"/>
      <c r="F129" s="41">
        <f>F130+F131+F132</f>
        <v>642.62762</v>
      </c>
      <c r="G129" s="8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77"/>
      <c r="X129" s="41">
        <f>X130+X131+X132</f>
        <v>642.6279999999999</v>
      </c>
      <c r="Y129" s="65">
        <f t="shared" si="11"/>
        <v>100.00005913222341</v>
      </c>
    </row>
    <row r="130" spans="1:25" s="17" customFormat="1" ht="15.75" outlineLevel="6">
      <c r="A130" s="23" t="s">
        <v>225</v>
      </c>
      <c r="B130" s="24" t="s">
        <v>71</v>
      </c>
      <c r="C130" s="24" t="s">
        <v>244</v>
      </c>
      <c r="D130" s="24" t="s">
        <v>88</v>
      </c>
      <c r="E130" s="24"/>
      <c r="F130" s="42">
        <v>494.71206</v>
      </c>
      <c r="G130" s="8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77"/>
      <c r="X130" s="42">
        <v>494.712</v>
      </c>
      <c r="Y130" s="65">
        <f t="shared" si="11"/>
        <v>99.9999878717329</v>
      </c>
    </row>
    <row r="131" spans="1:25" s="17" customFormat="1" ht="31.5" outlineLevel="6">
      <c r="A131" s="23" t="s">
        <v>230</v>
      </c>
      <c r="B131" s="24" t="s">
        <v>71</v>
      </c>
      <c r="C131" s="24" t="s">
        <v>244</v>
      </c>
      <c r="D131" s="24" t="s">
        <v>89</v>
      </c>
      <c r="E131" s="24"/>
      <c r="F131" s="42">
        <v>0</v>
      </c>
      <c r="G131" s="8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77"/>
      <c r="X131" s="42">
        <v>0</v>
      </c>
      <c r="Y131" s="65">
        <v>0</v>
      </c>
    </row>
    <row r="132" spans="1:25" s="17" customFormat="1" ht="47.25" outlineLevel="6">
      <c r="A132" s="23" t="s">
        <v>226</v>
      </c>
      <c r="B132" s="24" t="s">
        <v>71</v>
      </c>
      <c r="C132" s="24" t="s">
        <v>244</v>
      </c>
      <c r="D132" s="24" t="s">
        <v>227</v>
      </c>
      <c r="E132" s="24"/>
      <c r="F132" s="42">
        <v>147.91556</v>
      </c>
      <c r="G132" s="8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77"/>
      <c r="X132" s="42">
        <v>147.916</v>
      </c>
      <c r="Y132" s="65">
        <f t="shared" si="11"/>
        <v>100.00029746701429</v>
      </c>
    </row>
    <row r="133" spans="1:25" s="17" customFormat="1" ht="15.75" outlineLevel="6">
      <c r="A133" s="5" t="s">
        <v>92</v>
      </c>
      <c r="B133" s="6" t="s">
        <v>71</v>
      </c>
      <c r="C133" s="6" t="s">
        <v>244</v>
      </c>
      <c r="D133" s="6" t="s">
        <v>93</v>
      </c>
      <c r="E133" s="6"/>
      <c r="F133" s="41">
        <f>F134</f>
        <v>104.52938</v>
      </c>
      <c r="G133" s="8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77"/>
      <c r="X133" s="41">
        <f>X134</f>
        <v>104.529</v>
      </c>
      <c r="Y133" s="65">
        <f t="shared" si="11"/>
        <v>99.99963646584338</v>
      </c>
    </row>
    <row r="134" spans="1:25" s="17" customFormat="1" ht="31.5" outlineLevel="6">
      <c r="A134" s="23" t="s">
        <v>94</v>
      </c>
      <c r="B134" s="24" t="s">
        <v>71</v>
      </c>
      <c r="C134" s="24" t="s">
        <v>244</v>
      </c>
      <c r="D134" s="24" t="s">
        <v>95</v>
      </c>
      <c r="E134" s="24"/>
      <c r="F134" s="42">
        <v>104.52938</v>
      </c>
      <c r="G134" s="8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77"/>
      <c r="X134" s="42">
        <v>104.529</v>
      </c>
      <c r="Y134" s="65">
        <f t="shared" si="11"/>
        <v>99.99963646584338</v>
      </c>
    </row>
    <row r="135" spans="1:25" s="17" customFormat="1" ht="31.5" outlineLevel="6">
      <c r="A135" s="30" t="s">
        <v>138</v>
      </c>
      <c r="B135" s="14" t="s">
        <v>71</v>
      </c>
      <c r="C135" s="14" t="s">
        <v>245</v>
      </c>
      <c r="D135" s="14" t="s">
        <v>5</v>
      </c>
      <c r="E135" s="14"/>
      <c r="F135" s="40">
        <f>F136+F139</f>
        <v>739.017</v>
      </c>
      <c r="G135" s="81">
        <f aca="true" t="shared" si="20" ref="G135:V135">G136</f>
        <v>0</v>
      </c>
      <c r="H135" s="43">
        <f t="shared" si="20"/>
        <v>0</v>
      </c>
      <c r="I135" s="43">
        <f t="shared" si="20"/>
        <v>0</v>
      </c>
      <c r="J135" s="43">
        <f t="shared" si="20"/>
        <v>0</v>
      </c>
      <c r="K135" s="43">
        <f t="shared" si="20"/>
        <v>0</v>
      </c>
      <c r="L135" s="43">
        <f t="shared" si="20"/>
        <v>0</v>
      </c>
      <c r="M135" s="43">
        <f t="shared" si="20"/>
        <v>0</v>
      </c>
      <c r="N135" s="43">
        <f t="shared" si="20"/>
        <v>0</v>
      </c>
      <c r="O135" s="43">
        <f t="shared" si="20"/>
        <v>0</v>
      </c>
      <c r="P135" s="43">
        <f t="shared" si="20"/>
        <v>0</v>
      </c>
      <c r="Q135" s="43">
        <f t="shared" si="20"/>
        <v>0</v>
      </c>
      <c r="R135" s="43">
        <f t="shared" si="20"/>
        <v>0</v>
      </c>
      <c r="S135" s="43">
        <f t="shared" si="20"/>
        <v>0</v>
      </c>
      <c r="T135" s="43">
        <f t="shared" si="20"/>
        <v>0</v>
      </c>
      <c r="U135" s="43">
        <f t="shared" si="20"/>
        <v>0</v>
      </c>
      <c r="V135" s="43">
        <f t="shared" si="20"/>
        <v>0</v>
      </c>
      <c r="W135" s="77"/>
      <c r="X135" s="40">
        <f>X136+X139</f>
        <v>592.8370000000001</v>
      </c>
      <c r="Y135" s="65">
        <f t="shared" si="11"/>
        <v>80.21967018350053</v>
      </c>
    </row>
    <row r="136" spans="1:25" s="17" customFormat="1" ht="31.5" outlineLevel="6">
      <c r="A136" s="5" t="s">
        <v>91</v>
      </c>
      <c r="B136" s="6" t="s">
        <v>71</v>
      </c>
      <c r="C136" s="6" t="s">
        <v>245</v>
      </c>
      <c r="D136" s="6" t="s">
        <v>90</v>
      </c>
      <c r="E136" s="6"/>
      <c r="F136" s="41">
        <f>F137+F138</f>
        <v>651.6020000000001</v>
      </c>
      <c r="G136" s="8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77"/>
      <c r="X136" s="41">
        <f>X137+X138</f>
        <v>509.16600000000005</v>
      </c>
      <c r="Y136" s="65">
        <f t="shared" si="11"/>
        <v>78.14064413553058</v>
      </c>
    </row>
    <row r="137" spans="1:25" s="17" customFormat="1" ht="15.75" outlineLevel="6">
      <c r="A137" s="23" t="s">
        <v>225</v>
      </c>
      <c r="B137" s="24" t="s">
        <v>71</v>
      </c>
      <c r="C137" s="24" t="s">
        <v>245</v>
      </c>
      <c r="D137" s="24" t="s">
        <v>88</v>
      </c>
      <c r="E137" s="24"/>
      <c r="F137" s="42">
        <v>502.6</v>
      </c>
      <c r="G137" s="82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77"/>
      <c r="X137" s="42">
        <v>396.398</v>
      </c>
      <c r="Y137" s="65">
        <f t="shared" si="11"/>
        <v>78.86947871070434</v>
      </c>
    </row>
    <row r="138" spans="1:25" s="17" customFormat="1" ht="47.25" outlineLevel="6">
      <c r="A138" s="23" t="s">
        <v>226</v>
      </c>
      <c r="B138" s="24" t="s">
        <v>71</v>
      </c>
      <c r="C138" s="24" t="s">
        <v>245</v>
      </c>
      <c r="D138" s="24" t="s">
        <v>227</v>
      </c>
      <c r="E138" s="24"/>
      <c r="F138" s="42">
        <v>149.002</v>
      </c>
      <c r="G138" s="82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77"/>
      <c r="X138" s="42">
        <v>112.768</v>
      </c>
      <c r="Y138" s="65">
        <f t="shared" si="11"/>
        <v>75.68220560797842</v>
      </c>
    </row>
    <row r="139" spans="1:25" s="17" customFormat="1" ht="15.75" outlineLevel="6">
      <c r="A139" s="5" t="s">
        <v>92</v>
      </c>
      <c r="B139" s="6" t="s">
        <v>71</v>
      </c>
      <c r="C139" s="6" t="s">
        <v>245</v>
      </c>
      <c r="D139" s="6" t="s">
        <v>93</v>
      </c>
      <c r="E139" s="6"/>
      <c r="F139" s="41">
        <f>F140</f>
        <v>87.415</v>
      </c>
      <c r="G139" s="82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77"/>
      <c r="X139" s="41">
        <f>X140</f>
        <v>83.671</v>
      </c>
      <c r="Y139" s="65">
        <f t="shared" si="11"/>
        <v>95.71698221129097</v>
      </c>
    </row>
    <row r="140" spans="1:25" s="17" customFormat="1" ht="31.5" outlineLevel="6">
      <c r="A140" s="23" t="s">
        <v>94</v>
      </c>
      <c r="B140" s="24" t="s">
        <v>71</v>
      </c>
      <c r="C140" s="24" t="s">
        <v>245</v>
      </c>
      <c r="D140" s="24" t="s">
        <v>95</v>
      </c>
      <c r="E140" s="24"/>
      <c r="F140" s="42">
        <v>87.415</v>
      </c>
      <c r="G140" s="82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77"/>
      <c r="X140" s="42">
        <v>83.671</v>
      </c>
      <c r="Y140" s="65">
        <f t="shared" si="11"/>
        <v>95.71698221129097</v>
      </c>
    </row>
    <row r="141" spans="1:25" s="17" customFormat="1" ht="65.25" customHeight="1" outlineLevel="6">
      <c r="A141" s="30" t="s">
        <v>395</v>
      </c>
      <c r="B141" s="14" t="s">
        <v>71</v>
      </c>
      <c r="C141" s="14" t="s">
        <v>384</v>
      </c>
      <c r="D141" s="14" t="s">
        <v>5</v>
      </c>
      <c r="E141" s="14"/>
      <c r="F141" s="40">
        <f>F142+F145</f>
        <v>444.43462</v>
      </c>
      <c r="G141" s="82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77"/>
      <c r="X141" s="40">
        <f>X142+X145</f>
        <v>373.49</v>
      </c>
      <c r="Y141" s="65">
        <f t="shared" si="11"/>
        <v>84.03710764026438</v>
      </c>
    </row>
    <row r="142" spans="1:25" s="17" customFormat="1" ht="31.5" outlineLevel="6">
      <c r="A142" s="5" t="s">
        <v>91</v>
      </c>
      <c r="B142" s="6" t="s">
        <v>71</v>
      </c>
      <c r="C142" s="6" t="s">
        <v>384</v>
      </c>
      <c r="D142" s="6" t="s">
        <v>90</v>
      </c>
      <c r="E142" s="6"/>
      <c r="F142" s="41">
        <f>F143+F144</f>
        <v>394.28276</v>
      </c>
      <c r="G142" s="82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77"/>
      <c r="X142" s="41">
        <f>X143+X144</f>
        <v>331.89</v>
      </c>
      <c r="Y142" s="65">
        <f aca="true" t="shared" si="21" ref="Y142:Y205">X142/F142*100</f>
        <v>84.17563070726196</v>
      </c>
    </row>
    <row r="143" spans="1:25" s="17" customFormat="1" ht="15.75" outlineLevel="6">
      <c r="A143" s="23" t="s">
        <v>225</v>
      </c>
      <c r="B143" s="24" t="s">
        <v>71</v>
      </c>
      <c r="C143" s="24" t="s">
        <v>384</v>
      </c>
      <c r="D143" s="24" t="s">
        <v>88</v>
      </c>
      <c r="E143" s="24"/>
      <c r="F143" s="42">
        <v>291.47976</v>
      </c>
      <c r="G143" s="82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77"/>
      <c r="X143" s="42">
        <v>254.906</v>
      </c>
      <c r="Y143" s="65">
        <f t="shared" si="21"/>
        <v>87.4523843439421</v>
      </c>
    </row>
    <row r="144" spans="1:25" s="17" customFormat="1" ht="47.25" outlineLevel="6">
      <c r="A144" s="23" t="s">
        <v>226</v>
      </c>
      <c r="B144" s="24" t="s">
        <v>71</v>
      </c>
      <c r="C144" s="24" t="s">
        <v>384</v>
      </c>
      <c r="D144" s="24" t="s">
        <v>227</v>
      </c>
      <c r="E144" s="24"/>
      <c r="F144" s="42">
        <v>102.803</v>
      </c>
      <c r="G144" s="82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77"/>
      <c r="X144" s="42">
        <v>76.984</v>
      </c>
      <c r="Y144" s="65">
        <f t="shared" si="21"/>
        <v>74.88497417390543</v>
      </c>
    </row>
    <row r="145" spans="1:25" s="17" customFormat="1" ht="15.75" outlineLevel="6">
      <c r="A145" s="5" t="s">
        <v>92</v>
      </c>
      <c r="B145" s="6" t="s">
        <v>71</v>
      </c>
      <c r="C145" s="6" t="s">
        <v>384</v>
      </c>
      <c r="D145" s="6" t="s">
        <v>93</v>
      </c>
      <c r="E145" s="6"/>
      <c r="F145" s="41">
        <f>F146</f>
        <v>50.15186</v>
      </c>
      <c r="G145" s="82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77"/>
      <c r="X145" s="41">
        <f>X146</f>
        <v>41.6</v>
      </c>
      <c r="Y145" s="65">
        <f t="shared" si="21"/>
        <v>82.94807012142721</v>
      </c>
    </row>
    <row r="146" spans="1:25" s="17" customFormat="1" ht="31.5" outlineLevel="6">
      <c r="A146" s="23" t="s">
        <v>94</v>
      </c>
      <c r="B146" s="24" t="s">
        <v>71</v>
      </c>
      <c r="C146" s="24" t="s">
        <v>384</v>
      </c>
      <c r="D146" s="24" t="s">
        <v>95</v>
      </c>
      <c r="E146" s="24"/>
      <c r="F146" s="42">
        <v>50.15186</v>
      </c>
      <c r="G146" s="82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77"/>
      <c r="X146" s="42">
        <v>41.6</v>
      </c>
      <c r="Y146" s="65">
        <f t="shared" si="21"/>
        <v>82.94807012142721</v>
      </c>
    </row>
    <row r="147" spans="1:25" s="17" customFormat="1" ht="15.75" outlineLevel="6">
      <c r="A147" s="10" t="s">
        <v>139</v>
      </c>
      <c r="B147" s="8" t="s">
        <v>71</v>
      </c>
      <c r="C147" s="8" t="s">
        <v>232</v>
      </c>
      <c r="D147" s="8" t="s">
        <v>5</v>
      </c>
      <c r="E147" s="8"/>
      <c r="F147" s="39">
        <f>F155+F162+F148+F169+F172+F175</f>
        <v>24910.1351</v>
      </c>
      <c r="G147" s="82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77"/>
      <c r="X147" s="39">
        <f>X155+X162+X148+X169+X172+X175</f>
        <v>20936.945000000003</v>
      </c>
      <c r="Y147" s="65">
        <f t="shared" si="21"/>
        <v>84.04990545394514</v>
      </c>
    </row>
    <row r="148" spans="1:25" s="17" customFormat="1" ht="31.5" outlineLevel="6">
      <c r="A148" s="30" t="s">
        <v>204</v>
      </c>
      <c r="B148" s="14" t="s">
        <v>71</v>
      </c>
      <c r="C148" s="14" t="s">
        <v>246</v>
      </c>
      <c r="D148" s="14" t="s">
        <v>5</v>
      </c>
      <c r="E148" s="14"/>
      <c r="F148" s="40">
        <f>F149+F152</f>
        <v>13.165</v>
      </c>
      <c r="G148" s="82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77"/>
      <c r="X148" s="40">
        <f>X149+X152</f>
        <v>13.165</v>
      </c>
      <c r="Y148" s="65">
        <f t="shared" si="21"/>
        <v>100</v>
      </c>
    </row>
    <row r="149" spans="1:25" s="17" customFormat="1" ht="33.75" customHeight="1" outlineLevel="6">
      <c r="A149" s="5" t="s">
        <v>181</v>
      </c>
      <c r="B149" s="6" t="s">
        <v>71</v>
      </c>
      <c r="C149" s="6" t="s">
        <v>420</v>
      </c>
      <c r="D149" s="6" t="s">
        <v>5</v>
      </c>
      <c r="E149" s="9"/>
      <c r="F149" s="41">
        <f>F150</f>
        <v>13.165</v>
      </c>
      <c r="G149" s="82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77"/>
      <c r="X149" s="41">
        <f>X150</f>
        <v>13.165</v>
      </c>
      <c r="Y149" s="65">
        <f t="shared" si="21"/>
        <v>100</v>
      </c>
    </row>
    <row r="150" spans="1:25" s="17" customFormat="1" ht="15.75" outlineLevel="6">
      <c r="A150" s="66" t="s">
        <v>92</v>
      </c>
      <c r="B150" s="67" t="s">
        <v>71</v>
      </c>
      <c r="C150" s="67" t="s">
        <v>420</v>
      </c>
      <c r="D150" s="67" t="s">
        <v>93</v>
      </c>
      <c r="E150" s="68"/>
      <c r="F150" s="69">
        <f>F151</f>
        <v>13.165</v>
      </c>
      <c r="G150" s="84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6"/>
      <c r="X150" s="69">
        <f>X151</f>
        <v>13.165</v>
      </c>
      <c r="Y150" s="65">
        <f t="shared" si="21"/>
        <v>100</v>
      </c>
    </row>
    <row r="151" spans="1:25" s="17" customFormat="1" ht="31.5" outlineLevel="6">
      <c r="A151" s="23" t="s">
        <v>94</v>
      </c>
      <c r="B151" s="24" t="s">
        <v>71</v>
      </c>
      <c r="C151" s="24" t="s">
        <v>420</v>
      </c>
      <c r="D151" s="24" t="s">
        <v>95</v>
      </c>
      <c r="E151" s="9"/>
      <c r="F151" s="42">
        <v>13.165</v>
      </c>
      <c r="G151" s="82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77"/>
      <c r="X151" s="42">
        <v>13.165</v>
      </c>
      <c r="Y151" s="65">
        <f t="shared" si="21"/>
        <v>100</v>
      </c>
    </row>
    <row r="152" spans="1:25" s="17" customFormat="1" ht="31.5" outlineLevel="6">
      <c r="A152" s="5" t="s">
        <v>182</v>
      </c>
      <c r="B152" s="6" t="s">
        <v>71</v>
      </c>
      <c r="C152" s="6" t="s">
        <v>421</v>
      </c>
      <c r="D152" s="6" t="s">
        <v>5</v>
      </c>
      <c r="E152" s="9"/>
      <c r="F152" s="41">
        <f>F153</f>
        <v>0</v>
      </c>
      <c r="G152" s="82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77"/>
      <c r="X152" s="41">
        <f>X153</f>
        <v>0</v>
      </c>
      <c r="Y152" s="65">
        <v>0</v>
      </c>
    </row>
    <row r="153" spans="1:25" s="17" customFormat="1" ht="15.75" outlineLevel="6">
      <c r="A153" s="66" t="s">
        <v>92</v>
      </c>
      <c r="B153" s="67" t="s">
        <v>71</v>
      </c>
      <c r="C153" s="67" t="s">
        <v>421</v>
      </c>
      <c r="D153" s="67" t="s">
        <v>93</v>
      </c>
      <c r="E153" s="68"/>
      <c r="F153" s="69">
        <f>F154</f>
        <v>0</v>
      </c>
      <c r="G153" s="84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6"/>
      <c r="X153" s="69">
        <f>X154</f>
        <v>0</v>
      </c>
      <c r="Y153" s="65">
        <v>0</v>
      </c>
    </row>
    <row r="154" spans="1:25" s="17" customFormat="1" ht="31.5" outlineLevel="6">
      <c r="A154" s="23" t="s">
        <v>94</v>
      </c>
      <c r="B154" s="24" t="s">
        <v>71</v>
      </c>
      <c r="C154" s="24" t="s">
        <v>421</v>
      </c>
      <c r="D154" s="24" t="s">
        <v>95</v>
      </c>
      <c r="E154" s="9"/>
      <c r="F154" s="42">
        <v>0</v>
      </c>
      <c r="G154" s="82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77"/>
      <c r="X154" s="42">
        <v>0</v>
      </c>
      <c r="Y154" s="65">
        <v>0</v>
      </c>
    </row>
    <row r="155" spans="1:25" s="17" customFormat="1" ht="15.75" outlineLevel="6">
      <c r="A155" s="25" t="s">
        <v>205</v>
      </c>
      <c r="B155" s="14" t="s">
        <v>71</v>
      </c>
      <c r="C155" s="14" t="s">
        <v>247</v>
      </c>
      <c r="D155" s="14" t="s">
        <v>5</v>
      </c>
      <c r="E155" s="14"/>
      <c r="F155" s="40">
        <f>F156+F159</f>
        <v>49.9824</v>
      </c>
      <c r="G155" s="82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77"/>
      <c r="X155" s="40">
        <f>X156+X159</f>
        <v>49.982</v>
      </c>
      <c r="Y155" s="65">
        <f t="shared" si="21"/>
        <v>99.99919971830084</v>
      </c>
    </row>
    <row r="156" spans="1:25" s="17" customFormat="1" ht="31.5" outlineLevel="6">
      <c r="A156" s="5" t="s">
        <v>140</v>
      </c>
      <c r="B156" s="6" t="s">
        <v>71</v>
      </c>
      <c r="C156" s="6" t="s">
        <v>422</v>
      </c>
      <c r="D156" s="6" t="s">
        <v>5</v>
      </c>
      <c r="E156" s="6"/>
      <c r="F156" s="41">
        <f>F157</f>
        <v>0</v>
      </c>
      <c r="G156" s="82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77"/>
      <c r="X156" s="41">
        <f>X157</f>
        <v>0</v>
      </c>
      <c r="Y156" s="65">
        <v>0</v>
      </c>
    </row>
    <row r="157" spans="1:25" s="17" customFormat="1" ht="15.75" outlineLevel="6">
      <c r="A157" s="66" t="s">
        <v>92</v>
      </c>
      <c r="B157" s="67" t="s">
        <v>71</v>
      </c>
      <c r="C157" s="67" t="s">
        <v>422</v>
      </c>
      <c r="D157" s="67" t="s">
        <v>93</v>
      </c>
      <c r="E157" s="67"/>
      <c r="F157" s="69">
        <f>F158</f>
        <v>0</v>
      </c>
      <c r="G157" s="84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6"/>
      <c r="X157" s="69">
        <f>X158</f>
        <v>0</v>
      </c>
      <c r="Y157" s="65">
        <v>0</v>
      </c>
    </row>
    <row r="158" spans="1:25" s="17" customFormat="1" ht="31.5" outlineLevel="6">
      <c r="A158" s="23" t="s">
        <v>94</v>
      </c>
      <c r="B158" s="24" t="s">
        <v>71</v>
      </c>
      <c r="C158" s="24" t="s">
        <v>422</v>
      </c>
      <c r="D158" s="24" t="s">
        <v>95</v>
      </c>
      <c r="E158" s="24"/>
      <c r="F158" s="42">
        <v>0</v>
      </c>
      <c r="G158" s="82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77"/>
      <c r="X158" s="42">
        <v>0</v>
      </c>
      <c r="Y158" s="65">
        <v>0</v>
      </c>
    </row>
    <row r="159" spans="1:25" s="17" customFormat="1" ht="31.5" outlineLevel="6">
      <c r="A159" s="5" t="s">
        <v>141</v>
      </c>
      <c r="B159" s="6" t="s">
        <v>71</v>
      </c>
      <c r="C159" s="6" t="s">
        <v>423</v>
      </c>
      <c r="D159" s="6" t="s">
        <v>5</v>
      </c>
      <c r="E159" s="6"/>
      <c r="F159" s="41">
        <f>F160</f>
        <v>49.9824</v>
      </c>
      <c r="G159" s="82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77"/>
      <c r="X159" s="41">
        <f>X160</f>
        <v>49.982</v>
      </c>
      <c r="Y159" s="65">
        <f t="shared" si="21"/>
        <v>99.99919971830084</v>
      </c>
    </row>
    <row r="160" spans="1:25" s="17" customFormat="1" ht="15.75" outlineLevel="6">
      <c r="A160" s="66" t="s">
        <v>92</v>
      </c>
      <c r="B160" s="67" t="s">
        <v>71</v>
      </c>
      <c r="C160" s="67" t="s">
        <v>423</v>
      </c>
      <c r="D160" s="67" t="s">
        <v>93</v>
      </c>
      <c r="E160" s="67"/>
      <c r="F160" s="69">
        <f>F161</f>
        <v>49.9824</v>
      </c>
      <c r="G160" s="84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6"/>
      <c r="X160" s="69">
        <f>X161</f>
        <v>49.982</v>
      </c>
      <c r="Y160" s="65">
        <f t="shared" si="21"/>
        <v>99.99919971830084</v>
      </c>
    </row>
    <row r="161" spans="1:25" s="17" customFormat="1" ht="31.5" outlineLevel="6">
      <c r="A161" s="23" t="s">
        <v>94</v>
      </c>
      <c r="B161" s="24" t="s">
        <v>71</v>
      </c>
      <c r="C161" s="24" t="s">
        <v>423</v>
      </c>
      <c r="D161" s="24" t="s">
        <v>95</v>
      </c>
      <c r="E161" s="24"/>
      <c r="F161" s="42">
        <v>49.9824</v>
      </c>
      <c r="G161" s="82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77"/>
      <c r="X161" s="42">
        <v>49.982</v>
      </c>
      <c r="Y161" s="65">
        <f t="shared" si="21"/>
        <v>99.99919971830084</v>
      </c>
    </row>
    <row r="162" spans="1:25" s="17" customFormat="1" ht="31.5" outlineLevel="6">
      <c r="A162" s="25" t="s">
        <v>206</v>
      </c>
      <c r="B162" s="14" t="s">
        <v>71</v>
      </c>
      <c r="C162" s="14" t="s">
        <v>248</v>
      </c>
      <c r="D162" s="14" t="s">
        <v>5</v>
      </c>
      <c r="E162" s="14"/>
      <c r="F162" s="40">
        <f>F163+F166</f>
        <v>0</v>
      </c>
      <c r="G162" s="82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77"/>
      <c r="X162" s="40">
        <f>X163+X166</f>
        <v>0</v>
      </c>
      <c r="Y162" s="65">
        <v>0</v>
      </c>
    </row>
    <row r="163" spans="1:25" s="17" customFormat="1" ht="47.25" outlineLevel="6">
      <c r="A163" s="5" t="s">
        <v>142</v>
      </c>
      <c r="B163" s="6" t="s">
        <v>71</v>
      </c>
      <c r="C163" s="6" t="s">
        <v>424</v>
      </c>
      <c r="D163" s="6" t="s">
        <v>5</v>
      </c>
      <c r="E163" s="6"/>
      <c r="F163" s="41">
        <f>F164</f>
        <v>0</v>
      </c>
      <c r="G163" s="82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77"/>
      <c r="X163" s="41">
        <f>X164</f>
        <v>0</v>
      </c>
      <c r="Y163" s="65">
        <v>0</v>
      </c>
    </row>
    <row r="164" spans="1:25" s="17" customFormat="1" ht="15.75" outlineLevel="6">
      <c r="A164" s="66" t="s">
        <v>92</v>
      </c>
      <c r="B164" s="67" t="s">
        <v>71</v>
      </c>
      <c r="C164" s="67" t="s">
        <v>424</v>
      </c>
      <c r="D164" s="67" t="s">
        <v>93</v>
      </c>
      <c r="E164" s="67"/>
      <c r="F164" s="69">
        <f>F165</f>
        <v>0</v>
      </c>
      <c r="G164" s="84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6"/>
      <c r="X164" s="69">
        <f>X165</f>
        <v>0</v>
      </c>
      <c r="Y164" s="65">
        <v>0</v>
      </c>
    </row>
    <row r="165" spans="1:25" s="17" customFormat="1" ht="31.5" outlineLevel="6">
      <c r="A165" s="23" t="s">
        <v>94</v>
      </c>
      <c r="B165" s="24" t="s">
        <v>71</v>
      </c>
      <c r="C165" s="24" t="s">
        <v>424</v>
      </c>
      <c r="D165" s="24" t="s">
        <v>95</v>
      </c>
      <c r="E165" s="24"/>
      <c r="F165" s="42">
        <v>0</v>
      </c>
      <c r="G165" s="82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77"/>
      <c r="X165" s="42">
        <v>0</v>
      </c>
      <c r="Y165" s="65">
        <v>0</v>
      </c>
    </row>
    <row r="166" spans="1:25" s="17" customFormat="1" ht="31.5" outlineLevel="6">
      <c r="A166" s="5" t="s">
        <v>304</v>
      </c>
      <c r="B166" s="6" t="s">
        <v>71</v>
      </c>
      <c r="C166" s="6" t="s">
        <v>425</v>
      </c>
      <c r="D166" s="6" t="s">
        <v>5</v>
      </c>
      <c r="E166" s="6"/>
      <c r="F166" s="41">
        <f>F167</f>
        <v>0</v>
      </c>
      <c r="G166" s="82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77"/>
      <c r="X166" s="41">
        <f>X167</f>
        <v>0</v>
      </c>
      <c r="Y166" s="65">
        <v>0</v>
      </c>
    </row>
    <row r="167" spans="1:25" s="17" customFormat="1" ht="15.75" outlineLevel="6">
      <c r="A167" s="66" t="s">
        <v>92</v>
      </c>
      <c r="B167" s="67" t="s">
        <v>71</v>
      </c>
      <c r="C167" s="67" t="s">
        <v>425</v>
      </c>
      <c r="D167" s="67" t="s">
        <v>93</v>
      </c>
      <c r="E167" s="67"/>
      <c r="F167" s="69">
        <f>F168</f>
        <v>0</v>
      </c>
      <c r="G167" s="84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6"/>
      <c r="X167" s="69">
        <f>X168</f>
        <v>0</v>
      </c>
      <c r="Y167" s="65">
        <v>0</v>
      </c>
    </row>
    <row r="168" spans="1:25" s="17" customFormat="1" ht="31.5" outlineLevel="6">
      <c r="A168" s="23" t="s">
        <v>94</v>
      </c>
      <c r="B168" s="24" t="s">
        <v>71</v>
      </c>
      <c r="C168" s="24" t="s">
        <v>425</v>
      </c>
      <c r="D168" s="24" t="s">
        <v>95</v>
      </c>
      <c r="E168" s="24"/>
      <c r="F168" s="42">
        <v>0</v>
      </c>
      <c r="G168" s="82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77"/>
      <c r="X168" s="42">
        <v>0</v>
      </c>
      <c r="Y168" s="65">
        <v>0</v>
      </c>
    </row>
    <row r="169" spans="1:25" s="17" customFormat="1" ht="31.5" outlineLevel="6">
      <c r="A169" s="25" t="s">
        <v>348</v>
      </c>
      <c r="B169" s="14" t="s">
        <v>71</v>
      </c>
      <c r="C169" s="14" t="s">
        <v>307</v>
      </c>
      <c r="D169" s="14" t="s">
        <v>5</v>
      </c>
      <c r="E169" s="14"/>
      <c r="F169" s="40">
        <f>F170</f>
        <v>0</v>
      </c>
      <c r="G169" s="82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77"/>
      <c r="X169" s="40">
        <f>X170</f>
        <v>0</v>
      </c>
      <c r="Y169" s="65">
        <v>0</v>
      </c>
    </row>
    <row r="170" spans="1:25" s="17" customFormat="1" ht="15.75" outlineLevel="6">
      <c r="A170" s="5" t="s">
        <v>92</v>
      </c>
      <c r="B170" s="6" t="s">
        <v>71</v>
      </c>
      <c r="C170" s="6" t="s">
        <v>426</v>
      </c>
      <c r="D170" s="6" t="s">
        <v>93</v>
      </c>
      <c r="E170" s="6"/>
      <c r="F170" s="41">
        <f>F171</f>
        <v>0</v>
      </c>
      <c r="G170" s="82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77"/>
      <c r="X170" s="41">
        <f>X171</f>
        <v>0</v>
      </c>
      <c r="Y170" s="65">
        <v>0</v>
      </c>
    </row>
    <row r="171" spans="1:25" s="17" customFormat="1" ht="31.5" outlineLevel="6">
      <c r="A171" s="27" t="s">
        <v>94</v>
      </c>
      <c r="B171" s="24" t="s">
        <v>71</v>
      </c>
      <c r="C171" s="24" t="s">
        <v>426</v>
      </c>
      <c r="D171" s="24" t="s">
        <v>95</v>
      </c>
      <c r="E171" s="24"/>
      <c r="F171" s="42">
        <v>0</v>
      </c>
      <c r="G171" s="82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77"/>
      <c r="X171" s="42">
        <v>0</v>
      </c>
      <c r="Y171" s="65">
        <v>0</v>
      </c>
    </row>
    <row r="172" spans="1:25" s="17" customFormat="1" ht="31.5" outlineLevel="6">
      <c r="A172" s="25" t="s">
        <v>349</v>
      </c>
      <c r="B172" s="14" t="s">
        <v>71</v>
      </c>
      <c r="C172" s="14" t="s">
        <v>326</v>
      </c>
      <c r="D172" s="14" t="s">
        <v>5</v>
      </c>
      <c r="E172" s="14"/>
      <c r="F172" s="40">
        <f>F173</f>
        <v>10</v>
      </c>
      <c r="G172" s="82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77"/>
      <c r="X172" s="40">
        <f>X173</f>
        <v>10</v>
      </c>
      <c r="Y172" s="65">
        <f t="shared" si="21"/>
        <v>100</v>
      </c>
    </row>
    <row r="173" spans="1:25" s="17" customFormat="1" ht="15.75" outlineLevel="6">
      <c r="A173" s="5" t="s">
        <v>92</v>
      </c>
      <c r="B173" s="6" t="s">
        <v>71</v>
      </c>
      <c r="C173" s="6" t="s">
        <v>427</v>
      </c>
      <c r="D173" s="6" t="s">
        <v>93</v>
      </c>
      <c r="E173" s="6"/>
      <c r="F173" s="41">
        <f>F174</f>
        <v>10</v>
      </c>
      <c r="G173" s="82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77"/>
      <c r="X173" s="41">
        <f>X174</f>
        <v>10</v>
      </c>
      <c r="Y173" s="65">
        <f t="shared" si="21"/>
        <v>100</v>
      </c>
    </row>
    <row r="174" spans="1:25" s="17" customFormat="1" ht="31.5" outlineLevel="6">
      <c r="A174" s="27" t="s">
        <v>94</v>
      </c>
      <c r="B174" s="24" t="s">
        <v>71</v>
      </c>
      <c r="C174" s="24" t="s">
        <v>427</v>
      </c>
      <c r="D174" s="24" t="s">
        <v>95</v>
      </c>
      <c r="E174" s="24"/>
      <c r="F174" s="42">
        <v>10</v>
      </c>
      <c r="G174" s="82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77"/>
      <c r="X174" s="42">
        <v>10</v>
      </c>
      <c r="Y174" s="65">
        <f t="shared" si="21"/>
        <v>100</v>
      </c>
    </row>
    <row r="175" spans="1:25" s="17" customFormat="1" ht="31.5" outlineLevel="6">
      <c r="A175" s="25" t="s">
        <v>350</v>
      </c>
      <c r="B175" s="14" t="s">
        <v>71</v>
      </c>
      <c r="C175" s="14" t="s">
        <v>327</v>
      </c>
      <c r="D175" s="14" t="s">
        <v>5</v>
      </c>
      <c r="E175" s="14"/>
      <c r="F175" s="40">
        <f>F176+F181+F178</f>
        <v>24836.987699999998</v>
      </c>
      <c r="G175" s="82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77"/>
      <c r="X175" s="40">
        <f>X176+X181+X178</f>
        <v>20863.798000000003</v>
      </c>
      <c r="Y175" s="65">
        <f t="shared" si="21"/>
        <v>84.00293244901033</v>
      </c>
    </row>
    <row r="176" spans="1:25" s="17" customFormat="1" ht="15.75" outlineLevel="6">
      <c r="A176" s="5" t="s">
        <v>92</v>
      </c>
      <c r="B176" s="6" t="s">
        <v>71</v>
      </c>
      <c r="C176" s="6" t="s">
        <v>428</v>
      </c>
      <c r="D176" s="6" t="s">
        <v>93</v>
      </c>
      <c r="E176" s="6"/>
      <c r="F176" s="41">
        <f>F177</f>
        <v>13803.5877</v>
      </c>
      <c r="G176" s="82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77"/>
      <c r="X176" s="41">
        <f>X177</f>
        <v>9831.248</v>
      </c>
      <c r="Y176" s="65">
        <f t="shared" si="21"/>
        <v>71.22241125761819</v>
      </c>
    </row>
    <row r="177" spans="1:25" s="17" customFormat="1" ht="31.5" outlineLevel="6">
      <c r="A177" s="27" t="s">
        <v>94</v>
      </c>
      <c r="B177" s="24" t="s">
        <v>71</v>
      </c>
      <c r="C177" s="24" t="s">
        <v>428</v>
      </c>
      <c r="D177" s="24" t="s">
        <v>95</v>
      </c>
      <c r="E177" s="24"/>
      <c r="F177" s="42">
        <f>13830.90251-27.31481</f>
        <v>13803.5877</v>
      </c>
      <c r="G177" s="82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77"/>
      <c r="X177" s="42">
        <v>9831.248</v>
      </c>
      <c r="Y177" s="65">
        <f t="shared" si="21"/>
        <v>71.22241125761819</v>
      </c>
    </row>
    <row r="178" spans="1:25" s="17" customFormat="1" ht="31.5" outlineLevel="6">
      <c r="A178" s="5" t="s">
        <v>320</v>
      </c>
      <c r="B178" s="6" t="s">
        <v>71</v>
      </c>
      <c r="C178" s="6" t="s">
        <v>428</v>
      </c>
      <c r="D178" s="6" t="s">
        <v>333</v>
      </c>
      <c r="E178" s="6"/>
      <c r="F178" s="41">
        <f>F179+F180</f>
        <v>11020.6</v>
      </c>
      <c r="G178" s="82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77"/>
      <c r="X178" s="41">
        <f>X179+X180</f>
        <v>11020.6</v>
      </c>
      <c r="Y178" s="65">
        <f t="shared" si="21"/>
        <v>100</v>
      </c>
    </row>
    <row r="179" spans="1:25" s="17" customFormat="1" ht="47.25" outlineLevel="6">
      <c r="A179" s="58" t="s">
        <v>413</v>
      </c>
      <c r="B179" s="24" t="s">
        <v>71</v>
      </c>
      <c r="C179" s="24" t="s">
        <v>428</v>
      </c>
      <c r="D179" s="24" t="s">
        <v>412</v>
      </c>
      <c r="E179" s="49"/>
      <c r="F179" s="50">
        <v>11020.6</v>
      </c>
      <c r="G179" s="82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77"/>
      <c r="X179" s="50">
        <v>11020.6</v>
      </c>
      <c r="Y179" s="65">
        <f t="shared" si="21"/>
        <v>100</v>
      </c>
    </row>
    <row r="180" spans="1:25" s="17" customFormat="1" ht="31.5" outlineLevel="6">
      <c r="A180" s="27" t="s">
        <v>320</v>
      </c>
      <c r="B180" s="24" t="s">
        <v>71</v>
      </c>
      <c r="C180" s="24" t="s">
        <v>428</v>
      </c>
      <c r="D180" s="24" t="s">
        <v>317</v>
      </c>
      <c r="E180" s="24"/>
      <c r="F180" s="42">
        <v>0</v>
      </c>
      <c r="G180" s="82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77"/>
      <c r="X180" s="42">
        <v>0</v>
      </c>
      <c r="Y180" s="65">
        <v>0</v>
      </c>
    </row>
    <row r="181" spans="1:25" s="17" customFormat="1" ht="15.75" outlineLevel="6">
      <c r="A181" s="5" t="s">
        <v>96</v>
      </c>
      <c r="B181" s="6" t="s">
        <v>71</v>
      </c>
      <c r="C181" s="6" t="s">
        <v>428</v>
      </c>
      <c r="D181" s="6" t="s">
        <v>97</v>
      </c>
      <c r="E181" s="6"/>
      <c r="F181" s="41">
        <f>F182</f>
        <v>12.8</v>
      </c>
      <c r="G181" s="82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77"/>
      <c r="X181" s="41">
        <f>X182</f>
        <v>11.95</v>
      </c>
      <c r="Y181" s="65">
        <f t="shared" si="21"/>
        <v>93.35937499999999</v>
      </c>
    </row>
    <row r="182" spans="1:25" s="17" customFormat="1" ht="15.75" outlineLevel="6">
      <c r="A182" s="23" t="s">
        <v>99</v>
      </c>
      <c r="B182" s="24" t="s">
        <v>71</v>
      </c>
      <c r="C182" s="24" t="s">
        <v>428</v>
      </c>
      <c r="D182" s="24" t="s">
        <v>101</v>
      </c>
      <c r="E182" s="24"/>
      <c r="F182" s="42">
        <v>12.8</v>
      </c>
      <c r="G182" s="82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77"/>
      <c r="X182" s="42">
        <v>11.95</v>
      </c>
      <c r="Y182" s="65">
        <f t="shared" si="21"/>
        <v>93.35937499999999</v>
      </c>
    </row>
    <row r="183" spans="1:25" s="17" customFormat="1" ht="15.75" outlineLevel="6">
      <c r="A183" s="32" t="s">
        <v>143</v>
      </c>
      <c r="B183" s="22" t="s">
        <v>144</v>
      </c>
      <c r="C183" s="22" t="s">
        <v>232</v>
      </c>
      <c r="D183" s="22" t="s">
        <v>5</v>
      </c>
      <c r="E183" s="22"/>
      <c r="F183" s="45">
        <f>F184</f>
        <v>1943.634</v>
      </c>
      <c r="G183" s="82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77"/>
      <c r="X183" s="45">
        <f>X184</f>
        <v>1943.634</v>
      </c>
      <c r="Y183" s="65">
        <f t="shared" si="21"/>
        <v>100</v>
      </c>
    </row>
    <row r="184" spans="1:25" ht="15.75" outlineLevel="6">
      <c r="A184" s="7" t="s">
        <v>81</v>
      </c>
      <c r="B184" s="8" t="s">
        <v>82</v>
      </c>
      <c r="C184" s="8" t="s">
        <v>232</v>
      </c>
      <c r="D184" s="8" t="s">
        <v>5</v>
      </c>
      <c r="E184" s="8" t="s">
        <v>5</v>
      </c>
      <c r="F184" s="39">
        <f>F185</f>
        <v>1943.634</v>
      </c>
      <c r="G184" s="87" t="e">
        <f>#REF!</f>
        <v>#REF!</v>
      </c>
      <c r="H184" s="88" t="e">
        <f>#REF!</f>
        <v>#REF!</v>
      </c>
      <c r="I184" s="88" t="e">
        <f>#REF!</f>
        <v>#REF!</v>
      </c>
      <c r="J184" s="88" t="e">
        <f>#REF!</f>
        <v>#REF!</v>
      </c>
      <c r="K184" s="88" t="e">
        <f>#REF!</f>
        <v>#REF!</v>
      </c>
      <c r="L184" s="88" t="e">
        <f>#REF!</f>
        <v>#REF!</v>
      </c>
      <c r="M184" s="88" t="e">
        <f>#REF!</f>
        <v>#REF!</v>
      </c>
      <c r="N184" s="88" t="e">
        <f>#REF!</f>
        <v>#REF!</v>
      </c>
      <c r="O184" s="88" t="e">
        <f>#REF!</f>
        <v>#REF!</v>
      </c>
      <c r="P184" s="88" t="e">
        <f>#REF!</f>
        <v>#REF!</v>
      </c>
      <c r="Q184" s="88" t="e">
        <f>#REF!</f>
        <v>#REF!</v>
      </c>
      <c r="R184" s="88" t="e">
        <f>#REF!</f>
        <v>#REF!</v>
      </c>
      <c r="S184" s="88" t="e">
        <f>#REF!</f>
        <v>#REF!</v>
      </c>
      <c r="T184" s="88" t="e">
        <f>#REF!</f>
        <v>#REF!</v>
      </c>
      <c r="U184" s="88" t="e">
        <f>#REF!</f>
        <v>#REF!</v>
      </c>
      <c r="V184" s="89" t="e">
        <f>#REF!</f>
        <v>#REF!</v>
      </c>
      <c r="W184" s="90"/>
      <c r="X184" s="39">
        <f>X185</f>
        <v>1943.634</v>
      </c>
      <c r="Y184" s="65">
        <f t="shared" si="21"/>
        <v>100</v>
      </c>
    </row>
    <row r="185" spans="1:25" ht="31.5" outlineLevel="6">
      <c r="A185" s="15" t="s">
        <v>130</v>
      </c>
      <c r="B185" s="8" t="s">
        <v>82</v>
      </c>
      <c r="C185" s="8" t="s">
        <v>233</v>
      </c>
      <c r="D185" s="8" t="s">
        <v>5</v>
      </c>
      <c r="E185" s="8"/>
      <c r="F185" s="39">
        <f>F186</f>
        <v>1943.634</v>
      </c>
      <c r="G185" s="91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3"/>
      <c r="W185" s="94"/>
      <c r="X185" s="39">
        <f>X186</f>
        <v>1943.634</v>
      </c>
      <c r="Y185" s="65">
        <f t="shared" si="21"/>
        <v>100</v>
      </c>
    </row>
    <row r="186" spans="1:25" ht="31.5" outlineLevel="6">
      <c r="A186" s="15" t="s">
        <v>132</v>
      </c>
      <c r="B186" s="8" t="s">
        <v>82</v>
      </c>
      <c r="C186" s="8" t="s">
        <v>234</v>
      </c>
      <c r="D186" s="8" t="s">
        <v>5</v>
      </c>
      <c r="E186" s="8"/>
      <c r="F186" s="39">
        <f>F187</f>
        <v>1943.634</v>
      </c>
      <c r="G186" s="91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3"/>
      <c r="W186" s="94"/>
      <c r="X186" s="39">
        <f>X187</f>
        <v>1943.634</v>
      </c>
      <c r="Y186" s="65">
        <f t="shared" si="21"/>
        <v>100</v>
      </c>
    </row>
    <row r="187" spans="1:25" ht="31.5" outlineLevel="6">
      <c r="A187" s="25" t="s">
        <v>42</v>
      </c>
      <c r="B187" s="14" t="s">
        <v>82</v>
      </c>
      <c r="C187" s="14" t="s">
        <v>249</v>
      </c>
      <c r="D187" s="14" t="s">
        <v>5</v>
      </c>
      <c r="E187" s="14" t="s">
        <v>5</v>
      </c>
      <c r="F187" s="40">
        <f>F188</f>
        <v>1943.634</v>
      </c>
      <c r="G187" s="95">
        <f>G188</f>
        <v>1397.92</v>
      </c>
      <c r="H187" s="96">
        <f aca="true" t="shared" si="22" ref="H187:V187">H188</f>
        <v>0</v>
      </c>
      <c r="I187" s="96">
        <f t="shared" si="22"/>
        <v>0</v>
      </c>
      <c r="J187" s="96">
        <f t="shared" si="22"/>
        <v>0</v>
      </c>
      <c r="K187" s="96">
        <f t="shared" si="22"/>
        <v>0</v>
      </c>
      <c r="L187" s="96">
        <f t="shared" si="22"/>
        <v>0</v>
      </c>
      <c r="M187" s="96">
        <f t="shared" si="22"/>
        <v>0</v>
      </c>
      <c r="N187" s="96">
        <f t="shared" si="22"/>
        <v>0</v>
      </c>
      <c r="O187" s="96">
        <f t="shared" si="22"/>
        <v>0</v>
      </c>
      <c r="P187" s="96">
        <f t="shared" si="22"/>
        <v>0</v>
      </c>
      <c r="Q187" s="96">
        <f t="shared" si="22"/>
        <v>0</v>
      </c>
      <c r="R187" s="96">
        <f t="shared" si="22"/>
        <v>0</v>
      </c>
      <c r="S187" s="96">
        <f t="shared" si="22"/>
        <v>0</v>
      </c>
      <c r="T187" s="96">
        <f t="shared" si="22"/>
        <v>0</v>
      </c>
      <c r="U187" s="96">
        <f t="shared" si="22"/>
        <v>0</v>
      </c>
      <c r="V187" s="97">
        <f t="shared" si="22"/>
        <v>0</v>
      </c>
      <c r="W187" s="94"/>
      <c r="X187" s="40">
        <f>X188</f>
        <v>1943.634</v>
      </c>
      <c r="Y187" s="65">
        <f t="shared" si="21"/>
        <v>100</v>
      </c>
    </row>
    <row r="188" spans="1:25" ht="15.75" outlineLevel="6">
      <c r="A188" s="47" t="s">
        <v>111</v>
      </c>
      <c r="B188" s="46" t="s">
        <v>82</v>
      </c>
      <c r="C188" s="46" t="s">
        <v>249</v>
      </c>
      <c r="D188" s="46" t="s">
        <v>112</v>
      </c>
      <c r="E188" s="46" t="s">
        <v>18</v>
      </c>
      <c r="F188" s="48">
        <v>1943.634</v>
      </c>
      <c r="G188" s="98">
        <v>1397.92</v>
      </c>
      <c r="H188" s="7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99"/>
      <c r="W188" s="100"/>
      <c r="X188" s="48">
        <v>1943.634</v>
      </c>
      <c r="Y188" s="65">
        <f t="shared" si="21"/>
        <v>100</v>
      </c>
    </row>
    <row r="189" spans="1:25" s="17" customFormat="1" ht="32.25" customHeight="1" outlineLevel="6">
      <c r="A189" s="12" t="s">
        <v>59</v>
      </c>
      <c r="B189" s="13" t="s">
        <v>58</v>
      </c>
      <c r="C189" s="13" t="s">
        <v>232</v>
      </c>
      <c r="D189" s="13" t="s">
        <v>5</v>
      </c>
      <c r="E189" s="13"/>
      <c r="F189" s="38">
        <f aca="true" t="shared" si="23" ref="F189:F194">F190</f>
        <v>40.536</v>
      </c>
      <c r="G189" s="70">
        <f aca="true" t="shared" si="24" ref="G189:V189">G190</f>
        <v>0</v>
      </c>
      <c r="H189" s="38">
        <f t="shared" si="24"/>
        <v>0</v>
      </c>
      <c r="I189" s="38">
        <f t="shared" si="24"/>
        <v>0</v>
      </c>
      <c r="J189" s="38">
        <f t="shared" si="24"/>
        <v>0</v>
      </c>
      <c r="K189" s="38">
        <f t="shared" si="24"/>
        <v>0</v>
      </c>
      <c r="L189" s="38">
        <f t="shared" si="24"/>
        <v>0</v>
      </c>
      <c r="M189" s="38">
        <f t="shared" si="24"/>
        <v>0</v>
      </c>
      <c r="N189" s="38">
        <f t="shared" si="24"/>
        <v>0</v>
      </c>
      <c r="O189" s="38">
        <f t="shared" si="24"/>
        <v>0</v>
      </c>
      <c r="P189" s="38">
        <f t="shared" si="24"/>
        <v>0</v>
      </c>
      <c r="Q189" s="38">
        <f t="shared" si="24"/>
        <v>0</v>
      </c>
      <c r="R189" s="38">
        <f t="shared" si="24"/>
        <v>0</v>
      </c>
      <c r="S189" s="38">
        <f t="shared" si="24"/>
        <v>0</v>
      </c>
      <c r="T189" s="38">
        <f t="shared" si="24"/>
        <v>0</v>
      </c>
      <c r="U189" s="38">
        <f t="shared" si="24"/>
        <v>0</v>
      </c>
      <c r="V189" s="38">
        <f t="shared" si="24"/>
        <v>0</v>
      </c>
      <c r="W189" s="77"/>
      <c r="X189" s="38">
        <f aca="true" t="shared" si="25" ref="X189:X194">X190</f>
        <v>40.536</v>
      </c>
      <c r="Y189" s="65">
        <f t="shared" si="21"/>
        <v>100</v>
      </c>
    </row>
    <row r="190" spans="1:25" s="17" customFormat="1" ht="48" customHeight="1" outlineLevel="3">
      <c r="A190" s="7" t="s">
        <v>34</v>
      </c>
      <c r="B190" s="8" t="s">
        <v>10</v>
      </c>
      <c r="C190" s="8" t="s">
        <v>232</v>
      </c>
      <c r="D190" s="8" t="s">
        <v>5</v>
      </c>
      <c r="E190" s="8"/>
      <c r="F190" s="39">
        <f t="shared" si="23"/>
        <v>40.536</v>
      </c>
      <c r="G190" s="74">
        <f aca="true" t="shared" si="26" ref="G190:V190">G192</f>
        <v>0</v>
      </c>
      <c r="H190" s="39">
        <f t="shared" si="26"/>
        <v>0</v>
      </c>
      <c r="I190" s="39">
        <f t="shared" si="26"/>
        <v>0</v>
      </c>
      <c r="J190" s="39">
        <f t="shared" si="26"/>
        <v>0</v>
      </c>
      <c r="K190" s="39">
        <f t="shared" si="26"/>
        <v>0</v>
      </c>
      <c r="L190" s="39">
        <f t="shared" si="26"/>
        <v>0</v>
      </c>
      <c r="M190" s="39">
        <f t="shared" si="26"/>
        <v>0</v>
      </c>
      <c r="N190" s="39">
        <f t="shared" si="26"/>
        <v>0</v>
      </c>
      <c r="O190" s="39">
        <f t="shared" si="26"/>
        <v>0</v>
      </c>
      <c r="P190" s="39">
        <f t="shared" si="26"/>
        <v>0</v>
      </c>
      <c r="Q190" s="39">
        <f t="shared" si="26"/>
        <v>0</v>
      </c>
      <c r="R190" s="39">
        <f t="shared" si="26"/>
        <v>0</v>
      </c>
      <c r="S190" s="39">
        <f t="shared" si="26"/>
        <v>0</v>
      </c>
      <c r="T190" s="39">
        <f t="shared" si="26"/>
        <v>0</v>
      </c>
      <c r="U190" s="39">
        <f t="shared" si="26"/>
        <v>0</v>
      </c>
      <c r="V190" s="39">
        <f t="shared" si="26"/>
        <v>0</v>
      </c>
      <c r="W190" s="77"/>
      <c r="X190" s="39">
        <f t="shared" si="25"/>
        <v>40.536</v>
      </c>
      <c r="Y190" s="65">
        <f t="shared" si="21"/>
        <v>100</v>
      </c>
    </row>
    <row r="191" spans="1:25" s="17" customFormat="1" ht="34.5" customHeight="1" outlineLevel="3">
      <c r="A191" s="15" t="s">
        <v>130</v>
      </c>
      <c r="B191" s="8" t="s">
        <v>10</v>
      </c>
      <c r="C191" s="8" t="s">
        <v>233</v>
      </c>
      <c r="D191" s="8" t="s">
        <v>5</v>
      </c>
      <c r="E191" s="8"/>
      <c r="F191" s="39">
        <f t="shared" si="23"/>
        <v>40.536</v>
      </c>
      <c r="G191" s="74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77"/>
      <c r="X191" s="39">
        <f t="shared" si="25"/>
        <v>40.536</v>
      </c>
      <c r="Y191" s="65">
        <f t="shared" si="21"/>
        <v>100</v>
      </c>
    </row>
    <row r="192" spans="1:25" s="17" customFormat="1" ht="30.75" customHeight="1" outlineLevel="3">
      <c r="A192" s="15" t="s">
        <v>132</v>
      </c>
      <c r="B192" s="8" t="s">
        <v>10</v>
      </c>
      <c r="C192" s="8" t="s">
        <v>234</v>
      </c>
      <c r="D192" s="8" t="s">
        <v>5</v>
      </c>
      <c r="E192" s="8"/>
      <c r="F192" s="39">
        <f t="shared" si="23"/>
        <v>40.536</v>
      </c>
      <c r="G192" s="74">
        <f aca="true" t="shared" si="27" ref="G192:V193">G193</f>
        <v>0</v>
      </c>
      <c r="H192" s="39">
        <f t="shared" si="27"/>
        <v>0</v>
      </c>
      <c r="I192" s="39">
        <f t="shared" si="27"/>
        <v>0</v>
      </c>
      <c r="J192" s="39">
        <f t="shared" si="27"/>
        <v>0</v>
      </c>
      <c r="K192" s="39">
        <f t="shared" si="27"/>
        <v>0</v>
      </c>
      <c r="L192" s="39">
        <f t="shared" si="27"/>
        <v>0</v>
      </c>
      <c r="M192" s="39">
        <f t="shared" si="27"/>
        <v>0</v>
      </c>
      <c r="N192" s="39">
        <f t="shared" si="27"/>
        <v>0</v>
      </c>
      <c r="O192" s="39">
        <f t="shared" si="27"/>
        <v>0</v>
      </c>
      <c r="P192" s="39">
        <f t="shared" si="27"/>
        <v>0</v>
      </c>
      <c r="Q192" s="39">
        <f t="shared" si="27"/>
        <v>0</v>
      </c>
      <c r="R192" s="39">
        <f t="shared" si="27"/>
        <v>0</v>
      </c>
      <c r="S192" s="39">
        <f t="shared" si="27"/>
        <v>0</v>
      </c>
      <c r="T192" s="39">
        <f t="shared" si="27"/>
        <v>0</v>
      </c>
      <c r="U192" s="39">
        <f t="shared" si="27"/>
        <v>0</v>
      </c>
      <c r="V192" s="39">
        <f t="shared" si="27"/>
        <v>0</v>
      </c>
      <c r="W192" s="77"/>
      <c r="X192" s="39">
        <f t="shared" si="25"/>
        <v>40.536</v>
      </c>
      <c r="Y192" s="65">
        <f t="shared" si="21"/>
        <v>100</v>
      </c>
    </row>
    <row r="193" spans="1:25" s="17" customFormat="1" ht="32.25" customHeight="1" outlineLevel="4">
      <c r="A193" s="25" t="s">
        <v>145</v>
      </c>
      <c r="B193" s="14" t="s">
        <v>10</v>
      </c>
      <c r="C193" s="14" t="s">
        <v>250</v>
      </c>
      <c r="D193" s="14" t="s">
        <v>5</v>
      </c>
      <c r="E193" s="14"/>
      <c r="F193" s="40">
        <f t="shared" si="23"/>
        <v>40.536</v>
      </c>
      <c r="G193" s="75">
        <f t="shared" si="27"/>
        <v>0</v>
      </c>
      <c r="H193" s="41">
        <f t="shared" si="27"/>
        <v>0</v>
      </c>
      <c r="I193" s="41">
        <f t="shared" si="27"/>
        <v>0</v>
      </c>
      <c r="J193" s="41">
        <f t="shared" si="27"/>
        <v>0</v>
      </c>
      <c r="K193" s="41">
        <f t="shared" si="27"/>
        <v>0</v>
      </c>
      <c r="L193" s="41">
        <f t="shared" si="27"/>
        <v>0</v>
      </c>
      <c r="M193" s="41">
        <f t="shared" si="27"/>
        <v>0</v>
      </c>
      <c r="N193" s="41">
        <f t="shared" si="27"/>
        <v>0</v>
      </c>
      <c r="O193" s="41">
        <f t="shared" si="27"/>
        <v>0</v>
      </c>
      <c r="P193" s="41">
        <f t="shared" si="27"/>
        <v>0</v>
      </c>
      <c r="Q193" s="41">
        <f t="shared" si="27"/>
        <v>0</v>
      </c>
      <c r="R193" s="41">
        <f t="shared" si="27"/>
        <v>0</v>
      </c>
      <c r="S193" s="41">
        <f t="shared" si="27"/>
        <v>0</v>
      </c>
      <c r="T193" s="41">
        <f t="shared" si="27"/>
        <v>0</v>
      </c>
      <c r="U193" s="41">
        <f t="shared" si="27"/>
        <v>0</v>
      </c>
      <c r="V193" s="41">
        <f t="shared" si="27"/>
        <v>0</v>
      </c>
      <c r="W193" s="77"/>
      <c r="X193" s="40">
        <f t="shared" si="25"/>
        <v>40.536</v>
      </c>
      <c r="Y193" s="65">
        <f t="shared" si="21"/>
        <v>100</v>
      </c>
    </row>
    <row r="194" spans="1:25" s="17" customFormat="1" ht="15.75" outlineLevel="5">
      <c r="A194" s="5" t="s">
        <v>92</v>
      </c>
      <c r="B194" s="6" t="s">
        <v>10</v>
      </c>
      <c r="C194" s="6" t="s">
        <v>250</v>
      </c>
      <c r="D194" s="6" t="s">
        <v>93</v>
      </c>
      <c r="E194" s="6"/>
      <c r="F194" s="41">
        <f t="shared" si="23"/>
        <v>40.536</v>
      </c>
      <c r="G194" s="75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77"/>
      <c r="X194" s="41">
        <f t="shared" si="25"/>
        <v>40.536</v>
      </c>
      <c r="Y194" s="65">
        <f t="shared" si="21"/>
        <v>100</v>
      </c>
    </row>
    <row r="195" spans="1:25" s="17" customFormat="1" ht="31.5" outlineLevel="5">
      <c r="A195" s="23" t="s">
        <v>94</v>
      </c>
      <c r="B195" s="24" t="s">
        <v>10</v>
      </c>
      <c r="C195" s="24" t="s">
        <v>250</v>
      </c>
      <c r="D195" s="24" t="s">
        <v>95</v>
      </c>
      <c r="E195" s="24"/>
      <c r="F195" s="42">
        <v>40.536</v>
      </c>
      <c r="G195" s="75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77"/>
      <c r="X195" s="42">
        <v>40.536</v>
      </c>
      <c r="Y195" s="65">
        <f t="shared" si="21"/>
        <v>100</v>
      </c>
    </row>
    <row r="196" spans="1:25" s="17" customFormat="1" ht="18.75" outlineLevel="6">
      <c r="A196" s="12" t="s">
        <v>57</v>
      </c>
      <c r="B196" s="13" t="s">
        <v>56</v>
      </c>
      <c r="C196" s="13" t="s">
        <v>232</v>
      </c>
      <c r="D196" s="13" t="s">
        <v>5</v>
      </c>
      <c r="E196" s="13"/>
      <c r="F196" s="38">
        <f>F208+F234+F197+F203</f>
        <v>74043.03196000001</v>
      </c>
      <c r="G196" s="70" t="e">
        <f aca="true" t="shared" si="28" ref="G196:V196">G208+G234</f>
        <v>#REF!</v>
      </c>
      <c r="H196" s="38" t="e">
        <f t="shared" si="28"/>
        <v>#REF!</v>
      </c>
      <c r="I196" s="38" t="e">
        <f t="shared" si="28"/>
        <v>#REF!</v>
      </c>
      <c r="J196" s="38" t="e">
        <f t="shared" si="28"/>
        <v>#REF!</v>
      </c>
      <c r="K196" s="38" t="e">
        <f t="shared" si="28"/>
        <v>#REF!</v>
      </c>
      <c r="L196" s="38" t="e">
        <f t="shared" si="28"/>
        <v>#REF!</v>
      </c>
      <c r="M196" s="38" t="e">
        <f t="shared" si="28"/>
        <v>#REF!</v>
      </c>
      <c r="N196" s="38" t="e">
        <f t="shared" si="28"/>
        <v>#REF!</v>
      </c>
      <c r="O196" s="38" t="e">
        <f t="shared" si="28"/>
        <v>#REF!</v>
      </c>
      <c r="P196" s="38" t="e">
        <f t="shared" si="28"/>
        <v>#REF!</v>
      </c>
      <c r="Q196" s="38" t="e">
        <f t="shared" si="28"/>
        <v>#REF!</v>
      </c>
      <c r="R196" s="38" t="e">
        <f t="shared" si="28"/>
        <v>#REF!</v>
      </c>
      <c r="S196" s="38" t="e">
        <f t="shared" si="28"/>
        <v>#REF!</v>
      </c>
      <c r="T196" s="38" t="e">
        <f t="shared" si="28"/>
        <v>#REF!</v>
      </c>
      <c r="U196" s="38" t="e">
        <f t="shared" si="28"/>
        <v>#REF!</v>
      </c>
      <c r="V196" s="38" t="e">
        <f t="shared" si="28"/>
        <v>#REF!</v>
      </c>
      <c r="W196" s="77"/>
      <c r="X196" s="38">
        <f>X208+X234+X197+X203</f>
        <v>67811.906</v>
      </c>
      <c r="Y196" s="65">
        <f t="shared" si="21"/>
        <v>91.58445326311566</v>
      </c>
    </row>
    <row r="197" spans="1:25" s="17" customFormat="1" ht="18.75" outlineLevel="6">
      <c r="A197" s="31" t="s">
        <v>194</v>
      </c>
      <c r="B197" s="8" t="s">
        <v>196</v>
      </c>
      <c r="C197" s="8" t="s">
        <v>232</v>
      </c>
      <c r="D197" s="8" t="s">
        <v>5</v>
      </c>
      <c r="E197" s="8"/>
      <c r="F197" s="39">
        <f>F198</f>
        <v>499.319</v>
      </c>
      <c r="G197" s="70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77"/>
      <c r="X197" s="39">
        <f>X198</f>
        <v>0</v>
      </c>
      <c r="Y197" s="65">
        <f t="shared" si="21"/>
        <v>0</v>
      </c>
    </row>
    <row r="198" spans="1:25" s="17" customFormat="1" ht="31.5" outlineLevel="6">
      <c r="A198" s="15" t="s">
        <v>130</v>
      </c>
      <c r="B198" s="8" t="s">
        <v>196</v>
      </c>
      <c r="C198" s="8" t="s">
        <v>233</v>
      </c>
      <c r="D198" s="8" t="s">
        <v>5</v>
      </c>
      <c r="E198" s="8"/>
      <c r="F198" s="39">
        <f>F199</f>
        <v>499.319</v>
      </c>
      <c r="G198" s="70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77"/>
      <c r="X198" s="39">
        <f>X199</f>
        <v>0</v>
      </c>
      <c r="Y198" s="65">
        <f t="shared" si="21"/>
        <v>0</v>
      </c>
    </row>
    <row r="199" spans="1:25" s="17" customFormat="1" ht="31.5" outlineLevel="6">
      <c r="A199" s="15" t="s">
        <v>132</v>
      </c>
      <c r="B199" s="8" t="s">
        <v>196</v>
      </c>
      <c r="C199" s="8" t="s">
        <v>234</v>
      </c>
      <c r="D199" s="8" t="s">
        <v>5</v>
      </c>
      <c r="E199" s="8"/>
      <c r="F199" s="39">
        <f>F200</f>
        <v>499.319</v>
      </c>
      <c r="G199" s="70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77"/>
      <c r="X199" s="39">
        <f>X200</f>
        <v>0</v>
      </c>
      <c r="Y199" s="65">
        <f t="shared" si="21"/>
        <v>0</v>
      </c>
    </row>
    <row r="200" spans="1:25" s="17" customFormat="1" ht="47.25" outlineLevel="6">
      <c r="A200" s="30" t="s">
        <v>195</v>
      </c>
      <c r="B200" s="14" t="s">
        <v>196</v>
      </c>
      <c r="C200" s="14" t="s">
        <v>251</v>
      </c>
      <c r="D200" s="14" t="s">
        <v>5</v>
      </c>
      <c r="E200" s="14"/>
      <c r="F200" s="40">
        <f>F201</f>
        <v>499.319</v>
      </c>
      <c r="G200" s="70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77"/>
      <c r="X200" s="40">
        <f>X201</f>
        <v>0</v>
      </c>
      <c r="Y200" s="65">
        <f t="shared" si="21"/>
        <v>0</v>
      </c>
    </row>
    <row r="201" spans="1:25" s="17" customFormat="1" ht="18.75" outlineLevel="6">
      <c r="A201" s="5" t="s">
        <v>92</v>
      </c>
      <c r="B201" s="6" t="s">
        <v>196</v>
      </c>
      <c r="C201" s="6" t="s">
        <v>251</v>
      </c>
      <c r="D201" s="6" t="s">
        <v>93</v>
      </c>
      <c r="E201" s="6"/>
      <c r="F201" s="41">
        <f>F202</f>
        <v>499.319</v>
      </c>
      <c r="G201" s="70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77"/>
      <c r="X201" s="41">
        <f>X202</f>
        <v>0</v>
      </c>
      <c r="Y201" s="65">
        <f t="shared" si="21"/>
        <v>0</v>
      </c>
    </row>
    <row r="202" spans="1:25" s="17" customFormat="1" ht="31.5" outlineLevel="6">
      <c r="A202" s="23" t="s">
        <v>94</v>
      </c>
      <c r="B202" s="24" t="s">
        <v>196</v>
      </c>
      <c r="C202" s="24" t="s">
        <v>251</v>
      </c>
      <c r="D202" s="24" t="s">
        <v>95</v>
      </c>
      <c r="E202" s="24"/>
      <c r="F202" s="42">
        <v>499.319</v>
      </c>
      <c r="G202" s="70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77"/>
      <c r="X202" s="42">
        <v>0</v>
      </c>
      <c r="Y202" s="65">
        <f t="shared" si="21"/>
        <v>0</v>
      </c>
    </row>
    <row r="203" spans="1:25" s="17" customFormat="1" ht="18.75" outlineLevel="6">
      <c r="A203" s="15" t="s">
        <v>358</v>
      </c>
      <c r="B203" s="8" t="s">
        <v>357</v>
      </c>
      <c r="C203" s="8" t="s">
        <v>232</v>
      </c>
      <c r="D203" s="8" t="s">
        <v>5</v>
      </c>
      <c r="E203" s="8"/>
      <c r="F203" s="39">
        <f>F204</f>
        <v>3.223</v>
      </c>
      <c r="G203" s="70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77"/>
      <c r="X203" s="39">
        <f>X204</f>
        <v>0</v>
      </c>
      <c r="Y203" s="65">
        <f t="shared" si="21"/>
        <v>0</v>
      </c>
    </row>
    <row r="204" spans="1:25" s="17" customFormat="1" ht="31.5" outlineLevel="6">
      <c r="A204" s="15" t="s">
        <v>130</v>
      </c>
      <c r="B204" s="8" t="s">
        <v>357</v>
      </c>
      <c r="C204" s="8" t="s">
        <v>234</v>
      </c>
      <c r="D204" s="8" t="s">
        <v>5</v>
      </c>
      <c r="E204" s="8"/>
      <c r="F204" s="39">
        <f>F205</f>
        <v>3.223</v>
      </c>
      <c r="G204" s="70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77"/>
      <c r="X204" s="39">
        <f>X205</f>
        <v>0</v>
      </c>
      <c r="Y204" s="65">
        <f t="shared" si="21"/>
        <v>0</v>
      </c>
    </row>
    <row r="205" spans="1:25" s="17" customFormat="1" ht="62.25" customHeight="1" outlineLevel="6">
      <c r="A205" s="25" t="s">
        <v>359</v>
      </c>
      <c r="B205" s="14" t="s">
        <v>357</v>
      </c>
      <c r="C205" s="14" t="s">
        <v>360</v>
      </c>
      <c r="D205" s="14" t="s">
        <v>5</v>
      </c>
      <c r="E205" s="14"/>
      <c r="F205" s="40">
        <f>F206</f>
        <v>3.223</v>
      </c>
      <c r="G205" s="70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77"/>
      <c r="X205" s="40">
        <f>X206</f>
        <v>0</v>
      </c>
      <c r="Y205" s="65">
        <f t="shared" si="21"/>
        <v>0</v>
      </c>
    </row>
    <row r="206" spans="1:25" s="17" customFormat="1" ht="18.75" outlineLevel="6">
      <c r="A206" s="5" t="s">
        <v>92</v>
      </c>
      <c r="B206" s="6" t="s">
        <v>357</v>
      </c>
      <c r="C206" s="6" t="s">
        <v>360</v>
      </c>
      <c r="D206" s="6" t="s">
        <v>93</v>
      </c>
      <c r="E206" s="6"/>
      <c r="F206" s="41">
        <f>F207</f>
        <v>3.223</v>
      </c>
      <c r="G206" s="70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77"/>
      <c r="X206" s="41">
        <f>X207</f>
        <v>0</v>
      </c>
      <c r="Y206" s="65">
        <f aca="true" t="shared" si="29" ref="Y206:Y269">X206/F206*100</f>
        <v>0</v>
      </c>
    </row>
    <row r="207" spans="1:25" s="17" customFormat="1" ht="31.5" outlineLevel="6">
      <c r="A207" s="23" t="s">
        <v>94</v>
      </c>
      <c r="B207" s="24" t="s">
        <v>357</v>
      </c>
      <c r="C207" s="24" t="s">
        <v>360</v>
      </c>
      <c r="D207" s="24" t="s">
        <v>95</v>
      </c>
      <c r="E207" s="24"/>
      <c r="F207" s="42">
        <v>3.223</v>
      </c>
      <c r="G207" s="70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77"/>
      <c r="X207" s="42">
        <v>0</v>
      </c>
      <c r="Y207" s="65">
        <f t="shared" si="29"/>
        <v>0</v>
      </c>
    </row>
    <row r="208" spans="1:25" s="17" customFormat="1" ht="15.75" outlineLevel="6">
      <c r="A208" s="15" t="s">
        <v>63</v>
      </c>
      <c r="B208" s="8" t="s">
        <v>62</v>
      </c>
      <c r="C208" s="8" t="s">
        <v>232</v>
      </c>
      <c r="D208" s="8" t="s">
        <v>5</v>
      </c>
      <c r="E208" s="8"/>
      <c r="F208" s="39">
        <f>F216+F209</f>
        <v>68408.92063000001</v>
      </c>
      <c r="G208" s="74">
        <f aca="true" t="shared" si="30" ref="G208:V208">G216</f>
        <v>0</v>
      </c>
      <c r="H208" s="39">
        <f t="shared" si="30"/>
        <v>0</v>
      </c>
      <c r="I208" s="39">
        <f t="shared" si="30"/>
        <v>0</v>
      </c>
      <c r="J208" s="39">
        <f t="shared" si="30"/>
        <v>0</v>
      </c>
      <c r="K208" s="39">
        <f t="shared" si="30"/>
        <v>0</v>
      </c>
      <c r="L208" s="39">
        <f t="shared" si="30"/>
        <v>0</v>
      </c>
      <c r="M208" s="39">
        <f t="shared" si="30"/>
        <v>0</v>
      </c>
      <c r="N208" s="39">
        <f t="shared" si="30"/>
        <v>0</v>
      </c>
      <c r="O208" s="39">
        <f t="shared" si="30"/>
        <v>0</v>
      </c>
      <c r="P208" s="39">
        <f t="shared" si="30"/>
        <v>0</v>
      </c>
      <c r="Q208" s="39">
        <f t="shared" si="30"/>
        <v>0</v>
      </c>
      <c r="R208" s="39">
        <f t="shared" si="30"/>
        <v>0</v>
      </c>
      <c r="S208" s="39">
        <f t="shared" si="30"/>
        <v>0</v>
      </c>
      <c r="T208" s="39">
        <f t="shared" si="30"/>
        <v>0</v>
      </c>
      <c r="U208" s="39">
        <f t="shared" si="30"/>
        <v>0</v>
      </c>
      <c r="V208" s="39">
        <f t="shared" si="30"/>
        <v>0</v>
      </c>
      <c r="W208" s="77"/>
      <c r="X208" s="39">
        <f>X216+X209</f>
        <v>63523.337</v>
      </c>
      <c r="Y208" s="65">
        <f t="shared" si="29"/>
        <v>92.85826528907768</v>
      </c>
    </row>
    <row r="209" spans="1:25" s="17" customFormat="1" ht="31.5" outlineLevel="6">
      <c r="A209" s="7" t="s">
        <v>351</v>
      </c>
      <c r="B209" s="8" t="s">
        <v>62</v>
      </c>
      <c r="C209" s="8" t="s">
        <v>254</v>
      </c>
      <c r="D209" s="8" t="s">
        <v>5</v>
      </c>
      <c r="E209" s="8"/>
      <c r="F209" s="39">
        <f>F210+F215</f>
        <v>10229</v>
      </c>
      <c r="G209" s="74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77"/>
      <c r="X209" s="39">
        <f>X210+X215</f>
        <v>9024.06</v>
      </c>
      <c r="Y209" s="65">
        <f t="shared" si="29"/>
        <v>88.22035389578649</v>
      </c>
    </row>
    <row r="210" spans="1:25" s="17" customFormat="1" ht="97.5" customHeight="1" outlineLevel="6">
      <c r="A210" s="25" t="s">
        <v>340</v>
      </c>
      <c r="B210" s="14" t="s">
        <v>62</v>
      </c>
      <c r="C210" s="14" t="s">
        <v>339</v>
      </c>
      <c r="D210" s="14" t="s">
        <v>5</v>
      </c>
      <c r="E210" s="14"/>
      <c r="F210" s="40">
        <f>F211</f>
        <v>2229</v>
      </c>
      <c r="G210" s="74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77"/>
      <c r="X210" s="40">
        <f>X211</f>
        <v>1024.06</v>
      </c>
      <c r="Y210" s="65">
        <f t="shared" si="29"/>
        <v>45.94257514580529</v>
      </c>
    </row>
    <row r="211" spans="1:25" s="17" customFormat="1" ht="31.5" outlineLevel="6">
      <c r="A211" s="5" t="s">
        <v>320</v>
      </c>
      <c r="B211" s="6" t="s">
        <v>62</v>
      </c>
      <c r="C211" s="6" t="s">
        <v>339</v>
      </c>
      <c r="D211" s="6" t="s">
        <v>333</v>
      </c>
      <c r="E211" s="6"/>
      <c r="F211" s="41">
        <f>F212</f>
        <v>2229</v>
      </c>
      <c r="G211" s="74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77"/>
      <c r="X211" s="41">
        <f>X212</f>
        <v>1024.06</v>
      </c>
      <c r="Y211" s="65">
        <f t="shared" si="29"/>
        <v>45.94257514580529</v>
      </c>
    </row>
    <row r="212" spans="1:25" s="17" customFormat="1" ht="31.5" outlineLevel="6">
      <c r="A212" s="23" t="s">
        <v>320</v>
      </c>
      <c r="B212" s="24" t="s">
        <v>62</v>
      </c>
      <c r="C212" s="24" t="s">
        <v>339</v>
      </c>
      <c r="D212" s="24" t="s">
        <v>317</v>
      </c>
      <c r="E212" s="24"/>
      <c r="F212" s="42">
        <v>2229</v>
      </c>
      <c r="G212" s="74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77"/>
      <c r="X212" s="42">
        <v>1024.06</v>
      </c>
      <c r="Y212" s="65">
        <f t="shared" si="29"/>
        <v>45.94257514580529</v>
      </c>
    </row>
    <row r="213" spans="1:25" s="17" customFormat="1" ht="110.25" outlineLevel="6">
      <c r="A213" s="25" t="s">
        <v>338</v>
      </c>
      <c r="B213" s="14" t="s">
        <v>62</v>
      </c>
      <c r="C213" s="14" t="s">
        <v>337</v>
      </c>
      <c r="D213" s="14" t="s">
        <v>5</v>
      </c>
      <c r="E213" s="14"/>
      <c r="F213" s="40">
        <f>F214</f>
        <v>8000</v>
      </c>
      <c r="G213" s="74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77"/>
      <c r="X213" s="40">
        <f>X214</f>
        <v>8000</v>
      </c>
      <c r="Y213" s="65">
        <f t="shared" si="29"/>
        <v>100</v>
      </c>
    </row>
    <row r="214" spans="1:25" s="17" customFormat="1" ht="31.5" outlineLevel="6">
      <c r="A214" s="5" t="s">
        <v>320</v>
      </c>
      <c r="B214" s="6" t="s">
        <v>62</v>
      </c>
      <c r="C214" s="6" t="s">
        <v>337</v>
      </c>
      <c r="D214" s="6" t="s">
        <v>333</v>
      </c>
      <c r="E214" s="6"/>
      <c r="F214" s="41">
        <f>F215</f>
        <v>8000</v>
      </c>
      <c r="G214" s="74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77"/>
      <c r="X214" s="41">
        <f>X215</f>
        <v>8000</v>
      </c>
      <c r="Y214" s="65">
        <f t="shared" si="29"/>
        <v>100</v>
      </c>
    </row>
    <row r="215" spans="1:25" s="17" customFormat="1" ht="31.5" outlineLevel="6">
      <c r="A215" s="23" t="s">
        <v>320</v>
      </c>
      <c r="B215" s="24" t="s">
        <v>62</v>
      </c>
      <c r="C215" s="24" t="s">
        <v>337</v>
      </c>
      <c r="D215" s="24" t="s">
        <v>317</v>
      </c>
      <c r="E215" s="24"/>
      <c r="F215" s="42">
        <v>8000</v>
      </c>
      <c r="G215" s="74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77"/>
      <c r="X215" s="42">
        <v>8000</v>
      </c>
      <c r="Y215" s="65">
        <f t="shared" si="29"/>
        <v>100</v>
      </c>
    </row>
    <row r="216" spans="1:25" s="17" customFormat="1" ht="31.5" outlineLevel="6">
      <c r="A216" s="7" t="s">
        <v>207</v>
      </c>
      <c r="B216" s="8" t="s">
        <v>62</v>
      </c>
      <c r="C216" s="8" t="s">
        <v>252</v>
      </c>
      <c r="D216" s="8" t="s">
        <v>5</v>
      </c>
      <c r="E216" s="8"/>
      <c r="F216" s="39">
        <f>F217+F228+F220+F226+F231+F223</f>
        <v>58179.92063</v>
      </c>
      <c r="G216" s="74">
        <f aca="true" t="shared" si="31" ref="G216:V216">G217</f>
        <v>0</v>
      </c>
      <c r="H216" s="39">
        <f t="shared" si="31"/>
        <v>0</v>
      </c>
      <c r="I216" s="39">
        <f t="shared" si="31"/>
        <v>0</v>
      </c>
      <c r="J216" s="39">
        <f t="shared" si="31"/>
        <v>0</v>
      </c>
      <c r="K216" s="39">
        <f t="shared" si="31"/>
        <v>0</v>
      </c>
      <c r="L216" s="39">
        <f t="shared" si="31"/>
        <v>0</v>
      </c>
      <c r="M216" s="39">
        <f t="shared" si="31"/>
        <v>0</v>
      </c>
      <c r="N216" s="39">
        <f t="shared" si="31"/>
        <v>0</v>
      </c>
      <c r="O216" s="39">
        <f t="shared" si="31"/>
        <v>0</v>
      </c>
      <c r="P216" s="39">
        <f t="shared" si="31"/>
        <v>0</v>
      </c>
      <c r="Q216" s="39">
        <f t="shared" si="31"/>
        <v>0</v>
      </c>
      <c r="R216" s="39">
        <f t="shared" si="31"/>
        <v>0</v>
      </c>
      <c r="S216" s="39">
        <f t="shared" si="31"/>
        <v>0</v>
      </c>
      <c r="T216" s="39">
        <f t="shared" si="31"/>
        <v>0</v>
      </c>
      <c r="U216" s="39">
        <f t="shared" si="31"/>
        <v>0</v>
      </c>
      <c r="V216" s="39">
        <f t="shared" si="31"/>
        <v>0</v>
      </c>
      <c r="W216" s="77"/>
      <c r="X216" s="39">
        <f>X217+X228+X220+X226+X231+X223</f>
        <v>54499.277</v>
      </c>
      <c r="Y216" s="65">
        <f t="shared" si="29"/>
        <v>93.67368743349212</v>
      </c>
    </row>
    <row r="217" spans="1:25" s="17" customFormat="1" ht="51.75" customHeight="1" outlineLevel="6">
      <c r="A217" s="25" t="s">
        <v>146</v>
      </c>
      <c r="B217" s="14" t="s">
        <v>62</v>
      </c>
      <c r="C217" s="14" t="s">
        <v>429</v>
      </c>
      <c r="D217" s="14" t="s">
        <v>5</v>
      </c>
      <c r="E217" s="14"/>
      <c r="F217" s="40">
        <f>F218</f>
        <v>0</v>
      </c>
      <c r="G217" s="75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77"/>
      <c r="X217" s="40">
        <f>X218</f>
        <v>0</v>
      </c>
      <c r="Y217" s="65">
        <v>0</v>
      </c>
    </row>
    <row r="218" spans="1:25" s="17" customFormat="1" ht="15.75" outlineLevel="6">
      <c r="A218" s="5" t="s">
        <v>92</v>
      </c>
      <c r="B218" s="6" t="s">
        <v>62</v>
      </c>
      <c r="C218" s="6" t="s">
        <v>429</v>
      </c>
      <c r="D218" s="6" t="s">
        <v>93</v>
      </c>
      <c r="E218" s="6"/>
      <c r="F218" s="41">
        <f>F219</f>
        <v>0</v>
      </c>
      <c r="G218" s="75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77"/>
      <c r="X218" s="41">
        <f>X219</f>
        <v>0</v>
      </c>
      <c r="Y218" s="65">
        <v>0</v>
      </c>
    </row>
    <row r="219" spans="1:25" s="17" customFormat="1" ht="31.5" outlineLevel="6">
      <c r="A219" s="23" t="s">
        <v>94</v>
      </c>
      <c r="B219" s="24" t="s">
        <v>62</v>
      </c>
      <c r="C219" s="24" t="s">
        <v>429</v>
      </c>
      <c r="D219" s="24" t="s">
        <v>95</v>
      </c>
      <c r="E219" s="24"/>
      <c r="F219" s="42">
        <v>0</v>
      </c>
      <c r="G219" s="75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77"/>
      <c r="X219" s="42">
        <v>0</v>
      </c>
      <c r="Y219" s="65">
        <v>0</v>
      </c>
    </row>
    <row r="220" spans="1:25" s="17" customFormat="1" ht="49.5" customHeight="1" outlineLevel="6">
      <c r="A220" s="25" t="s">
        <v>417</v>
      </c>
      <c r="B220" s="14" t="s">
        <v>62</v>
      </c>
      <c r="C220" s="14" t="s">
        <v>430</v>
      </c>
      <c r="D220" s="14" t="s">
        <v>5</v>
      </c>
      <c r="E220" s="14"/>
      <c r="F220" s="40">
        <f>F221</f>
        <v>9349.86</v>
      </c>
      <c r="G220" s="75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77"/>
      <c r="X220" s="40">
        <f>X221</f>
        <v>9349.86</v>
      </c>
      <c r="Y220" s="65">
        <f t="shared" si="29"/>
        <v>100</v>
      </c>
    </row>
    <row r="221" spans="1:25" s="17" customFormat="1" ht="15.75" outlineLevel="6">
      <c r="A221" s="5" t="s">
        <v>92</v>
      </c>
      <c r="B221" s="6" t="s">
        <v>62</v>
      </c>
      <c r="C221" s="6" t="s">
        <v>430</v>
      </c>
      <c r="D221" s="6" t="s">
        <v>93</v>
      </c>
      <c r="E221" s="6"/>
      <c r="F221" s="41">
        <f>F222</f>
        <v>9349.86</v>
      </c>
      <c r="G221" s="75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77"/>
      <c r="X221" s="41">
        <f>X222</f>
        <v>9349.86</v>
      </c>
      <c r="Y221" s="65">
        <f t="shared" si="29"/>
        <v>100</v>
      </c>
    </row>
    <row r="222" spans="1:25" s="17" customFormat="1" ht="31.5" outlineLevel="6">
      <c r="A222" s="23" t="s">
        <v>94</v>
      </c>
      <c r="B222" s="24" t="s">
        <v>62</v>
      </c>
      <c r="C222" s="24" t="s">
        <v>430</v>
      </c>
      <c r="D222" s="24" t="s">
        <v>95</v>
      </c>
      <c r="E222" s="24"/>
      <c r="F222" s="42">
        <v>9349.86</v>
      </c>
      <c r="G222" s="75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77"/>
      <c r="X222" s="42">
        <v>9349.86</v>
      </c>
      <c r="Y222" s="65">
        <f t="shared" si="29"/>
        <v>100</v>
      </c>
    </row>
    <row r="223" spans="1:25" s="17" customFormat="1" ht="54" customHeight="1" outlineLevel="6">
      <c r="A223" s="25" t="s">
        <v>416</v>
      </c>
      <c r="B223" s="14" t="s">
        <v>62</v>
      </c>
      <c r="C223" s="14" t="s">
        <v>431</v>
      </c>
      <c r="D223" s="14" t="s">
        <v>5</v>
      </c>
      <c r="E223" s="14"/>
      <c r="F223" s="40">
        <f>F224</f>
        <v>22079.92063</v>
      </c>
      <c r="G223" s="75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77"/>
      <c r="X223" s="40">
        <f>X224</f>
        <v>18697.205</v>
      </c>
      <c r="Y223" s="65">
        <f t="shared" si="29"/>
        <v>84.67967486529865</v>
      </c>
    </row>
    <row r="224" spans="1:25" s="17" customFormat="1" ht="15.75" outlineLevel="6">
      <c r="A224" s="5" t="s">
        <v>92</v>
      </c>
      <c r="B224" s="6" t="s">
        <v>62</v>
      </c>
      <c r="C224" s="6" t="s">
        <v>431</v>
      </c>
      <c r="D224" s="6" t="s">
        <v>93</v>
      </c>
      <c r="E224" s="6"/>
      <c r="F224" s="41">
        <f>F225</f>
        <v>22079.92063</v>
      </c>
      <c r="G224" s="75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77"/>
      <c r="X224" s="41">
        <f>X225</f>
        <v>18697.205</v>
      </c>
      <c r="Y224" s="65">
        <f t="shared" si="29"/>
        <v>84.67967486529865</v>
      </c>
    </row>
    <row r="225" spans="1:25" s="17" customFormat="1" ht="31.5" outlineLevel="6">
      <c r="A225" s="23" t="s">
        <v>94</v>
      </c>
      <c r="B225" s="24" t="s">
        <v>62</v>
      </c>
      <c r="C225" s="24" t="s">
        <v>431</v>
      </c>
      <c r="D225" s="24" t="s">
        <v>95</v>
      </c>
      <c r="E225" s="24"/>
      <c r="F225" s="42">
        <v>22079.92063</v>
      </c>
      <c r="G225" s="75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77"/>
      <c r="X225" s="42">
        <v>18697.205</v>
      </c>
      <c r="Y225" s="65">
        <f t="shared" si="29"/>
        <v>84.67967486529865</v>
      </c>
    </row>
    <row r="226" spans="1:25" s="17" customFormat="1" ht="63" outlineLevel="6">
      <c r="A226" s="25" t="s">
        <v>201</v>
      </c>
      <c r="B226" s="14" t="s">
        <v>62</v>
      </c>
      <c r="C226" s="14" t="s">
        <v>432</v>
      </c>
      <c r="D226" s="14" t="s">
        <v>5</v>
      </c>
      <c r="E226" s="14"/>
      <c r="F226" s="40">
        <f>F227</f>
        <v>8994.01344</v>
      </c>
      <c r="G226" s="75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77"/>
      <c r="X226" s="40">
        <f>X227</f>
        <v>8977.251</v>
      </c>
      <c r="Y226" s="65">
        <f t="shared" si="29"/>
        <v>99.81362669611488</v>
      </c>
    </row>
    <row r="227" spans="1:25" s="17" customFormat="1" ht="15.75" outlineLevel="6">
      <c r="A227" s="23" t="s">
        <v>114</v>
      </c>
      <c r="B227" s="24" t="s">
        <v>62</v>
      </c>
      <c r="C227" s="24" t="s">
        <v>432</v>
      </c>
      <c r="D227" s="24" t="s">
        <v>113</v>
      </c>
      <c r="E227" s="24"/>
      <c r="F227" s="42">
        <v>8994.01344</v>
      </c>
      <c r="G227" s="75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77"/>
      <c r="X227" s="42">
        <v>8977.251</v>
      </c>
      <c r="Y227" s="65">
        <f t="shared" si="29"/>
        <v>99.81362669611488</v>
      </c>
    </row>
    <row r="228" spans="1:25" s="17" customFormat="1" ht="63" outlineLevel="6">
      <c r="A228" s="52" t="s">
        <v>315</v>
      </c>
      <c r="B228" s="14" t="s">
        <v>62</v>
      </c>
      <c r="C228" s="14" t="s">
        <v>314</v>
      </c>
      <c r="D228" s="14" t="s">
        <v>5</v>
      </c>
      <c r="E228" s="14"/>
      <c r="F228" s="40">
        <f>F229+F230</f>
        <v>756.1265599999999</v>
      </c>
      <c r="G228" s="75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77"/>
      <c r="X228" s="40">
        <f>X229+X230</f>
        <v>678.8679999999999</v>
      </c>
      <c r="Y228" s="65">
        <f t="shared" si="29"/>
        <v>89.78232427121723</v>
      </c>
    </row>
    <row r="229" spans="1:25" s="17" customFormat="1" ht="31.5" outlineLevel="6">
      <c r="A229" s="23" t="s">
        <v>94</v>
      </c>
      <c r="B229" s="49" t="s">
        <v>62</v>
      </c>
      <c r="C229" s="49" t="s">
        <v>314</v>
      </c>
      <c r="D229" s="49" t="s">
        <v>95</v>
      </c>
      <c r="E229" s="49"/>
      <c r="F229" s="50">
        <v>525.8</v>
      </c>
      <c r="G229" s="75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77"/>
      <c r="X229" s="50">
        <v>448.541</v>
      </c>
      <c r="Y229" s="65">
        <f t="shared" si="29"/>
        <v>85.30639026245721</v>
      </c>
    </row>
    <row r="230" spans="1:25" s="17" customFormat="1" ht="15.75" outlineLevel="6">
      <c r="A230" s="23" t="s">
        <v>114</v>
      </c>
      <c r="B230" s="24" t="s">
        <v>62</v>
      </c>
      <c r="C230" s="24" t="s">
        <v>314</v>
      </c>
      <c r="D230" s="24" t="s">
        <v>113</v>
      </c>
      <c r="E230" s="24"/>
      <c r="F230" s="42">
        <v>230.32656</v>
      </c>
      <c r="G230" s="75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77"/>
      <c r="X230" s="42">
        <v>230.327</v>
      </c>
      <c r="Y230" s="65">
        <f t="shared" si="29"/>
        <v>100.00019103311402</v>
      </c>
    </row>
    <row r="231" spans="1:25" s="17" customFormat="1" ht="63" outlineLevel="6">
      <c r="A231" s="52" t="s">
        <v>315</v>
      </c>
      <c r="B231" s="14" t="s">
        <v>62</v>
      </c>
      <c r="C231" s="14" t="s">
        <v>253</v>
      </c>
      <c r="D231" s="14" t="s">
        <v>5</v>
      </c>
      <c r="E231" s="14"/>
      <c r="F231" s="40">
        <f>F232+F233</f>
        <v>17000</v>
      </c>
      <c r="G231" s="75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77"/>
      <c r="X231" s="40">
        <f>X232+X233</f>
        <v>16796.093</v>
      </c>
      <c r="Y231" s="65">
        <f t="shared" si="29"/>
        <v>98.80054705882353</v>
      </c>
    </row>
    <row r="232" spans="1:25" s="17" customFormat="1" ht="31.5" outlineLevel="6">
      <c r="A232" s="23" t="s">
        <v>94</v>
      </c>
      <c r="B232" s="24" t="s">
        <v>62</v>
      </c>
      <c r="C232" s="46" t="s">
        <v>253</v>
      </c>
      <c r="D232" s="24" t="s">
        <v>95</v>
      </c>
      <c r="E232" s="24"/>
      <c r="F232" s="42">
        <v>14706.728</v>
      </c>
      <c r="G232" s="75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77"/>
      <c r="X232" s="42">
        <v>14502.821</v>
      </c>
      <c r="Y232" s="65">
        <f t="shared" si="29"/>
        <v>98.61351212859856</v>
      </c>
    </row>
    <row r="233" spans="1:25" s="17" customFormat="1" ht="15.75" outlineLevel="6">
      <c r="A233" s="23" t="s">
        <v>114</v>
      </c>
      <c r="B233" s="24" t="s">
        <v>62</v>
      </c>
      <c r="C233" s="46" t="s">
        <v>253</v>
      </c>
      <c r="D233" s="24" t="s">
        <v>113</v>
      </c>
      <c r="E233" s="24"/>
      <c r="F233" s="42">
        <v>2293.272</v>
      </c>
      <c r="G233" s="75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77"/>
      <c r="X233" s="42">
        <v>2293.272</v>
      </c>
      <c r="Y233" s="65">
        <f t="shared" si="29"/>
        <v>100</v>
      </c>
    </row>
    <row r="234" spans="1:25" s="17" customFormat="1" ht="15.75" outlineLevel="3">
      <c r="A234" s="7" t="s">
        <v>35</v>
      </c>
      <c r="B234" s="8" t="s">
        <v>11</v>
      </c>
      <c r="C234" s="8" t="s">
        <v>232</v>
      </c>
      <c r="D234" s="8" t="s">
        <v>5</v>
      </c>
      <c r="E234" s="8"/>
      <c r="F234" s="39">
        <f>F235+F242</f>
        <v>5131.56933</v>
      </c>
      <c r="G234" s="74" t="e">
        <f>#REF!+#REF!+G242+#REF!</f>
        <v>#REF!</v>
      </c>
      <c r="H234" s="39" t="e">
        <f>#REF!+#REF!+H242+#REF!</f>
        <v>#REF!</v>
      </c>
      <c r="I234" s="39" t="e">
        <f>#REF!+#REF!+I242+#REF!</f>
        <v>#REF!</v>
      </c>
      <c r="J234" s="39" t="e">
        <f>#REF!+#REF!+J242+#REF!</f>
        <v>#REF!</v>
      </c>
      <c r="K234" s="39" t="e">
        <f>#REF!+#REF!+K242+#REF!</f>
        <v>#REF!</v>
      </c>
      <c r="L234" s="39" t="e">
        <f>#REF!+#REF!+L242+#REF!</f>
        <v>#REF!</v>
      </c>
      <c r="M234" s="39" t="e">
        <f>#REF!+#REF!+M242+#REF!</f>
        <v>#REF!</v>
      </c>
      <c r="N234" s="39" t="e">
        <f>#REF!+#REF!+N242+#REF!</f>
        <v>#REF!</v>
      </c>
      <c r="O234" s="39" t="e">
        <f>#REF!+#REF!+O242+#REF!</f>
        <v>#REF!</v>
      </c>
      <c r="P234" s="39" t="e">
        <f>#REF!+#REF!+P242+#REF!</f>
        <v>#REF!</v>
      </c>
      <c r="Q234" s="39" t="e">
        <f>#REF!+#REF!+Q242+#REF!</f>
        <v>#REF!</v>
      </c>
      <c r="R234" s="39" t="e">
        <f>#REF!+#REF!+R242+#REF!</f>
        <v>#REF!</v>
      </c>
      <c r="S234" s="39" t="e">
        <f>#REF!+#REF!+S242+#REF!</f>
        <v>#REF!</v>
      </c>
      <c r="T234" s="39" t="e">
        <f>#REF!+#REF!+T242+#REF!</f>
        <v>#REF!</v>
      </c>
      <c r="U234" s="39" t="e">
        <f>#REF!+#REF!+U242+#REF!</f>
        <v>#REF!</v>
      </c>
      <c r="V234" s="39" t="e">
        <f>#REF!+#REF!+V242+#REF!</f>
        <v>#REF!</v>
      </c>
      <c r="W234" s="77"/>
      <c r="X234" s="39">
        <f>X235+X242</f>
        <v>4288.569</v>
      </c>
      <c r="Y234" s="65">
        <f t="shared" si="29"/>
        <v>83.57227047344598</v>
      </c>
    </row>
    <row r="235" spans="1:25" s="17" customFormat="1" ht="31.5" outlineLevel="3">
      <c r="A235" s="15" t="s">
        <v>130</v>
      </c>
      <c r="B235" s="8" t="s">
        <v>11</v>
      </c>
      <c r="C235" s="8" t="s">
        <v>233</v>
      </c>
      <c r="D235" s="8" t="s">
        <v>5</v>
      </c>
      <c r="E235" s="8"/>
      <c r="F235" s="39">
        <f>F236</f>
        <v>4764</v>
      </c>
      <c r="G235" s="74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77"/>
      <c r="X235" s="39">
        <f>X236</f>
        <v>3926</v>
      </c>
      <c r="Y235" s="65">
        <f t="shared" si="29"/>
        <v>82.40973971452561</v>
      </c>
    </row>
    <row r="236" spans="1:25" s="17" customFormat="1" ht="31.5" outlineLevel="3">
      <c r="A236" s="15" t="s">
        <v>132</v>
      </c>
      <c r="B236" s="8" t="s">
        <v>11</v>
      </c>
      <c r="C236" s="8" t="s">
        <v>234</v>
      </c>
      <c r="D236" s="8" t="s">
        <v>5</v>
      </c>
      <c r="E236" s="8"/>
      <c r="F236" s="39">
        <f>F237</f>
        <v>4764</v>
      </c>
      <c r="G236" s="74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77"/>
      <c r="X236" s="39">
        <f>X237</f>
        <v>3926</v>
      </c>
      <c r="Y236" s="65">
        <f t="shared" si="29"/>
        <v>82.40973971452561</v>
      </c>
    </row>
    <row r="237" spans="1:25" s="17" customFormat="1" ht="48" customHeight="1" outlineLevel="3">
      <c r="A237" s="30" t="s">
        <v>342</v>
      </c>
      <c r="B237" s="14" t="s">
        <v>11</v>
      </c>
      <c r="C237" s="14" t="s">
        <v>435</v>
      </c>
      <c r="D237" s="14" t="s">
        <v>5</v>
      </c>
      <c r="E237" s="14"/>
      <c r="F237" s="40">
        <f>F238+F240</f>
        <v>4764</v>
      </c>
      <c r="G237" s="74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77"/>
      <c r="X237" s="40">
        <f>X238+X240</f>
        <v>3926</v>
      </c>
      <c r="Y237" s="65">
        <f t="shared" si="29"/>
        <v>82.40973971452561</v>
      </c>
    </row>
    <row r="238" spans="1:25" s="17" customFormat="1" ht="15.75" outlineLevel="3">
      <c r="A238" s="5" t="s">
        <v>92</v>
      </c>
      <c r="B238" s="6" t="s">
        <v>11</v>
      </c>
      <c r="C238" s="6" t="s">
        <v>435</v>
      </c>
      <c r="D238" s="6" t="s">
        <v>93</v>
      </c>
      <c r="E238" s="6"/>
      <c r="F238" s="41">
        <f>F239</f>
        <v>4764</v>
      </c>
      <c r="G238" s="74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77"/>
      <c r="X238" s="41">
        <f>X239</f>
        <v>3926</v>
      </c>
      <c r="Y238" s="65">
        <f t="shared" si="29"/>
        <v>82.40973971452561</v>
      </c>
    </row>
    <row r="239" spans="1:25" s="17" customFormat="1" ht="31.5" outlineLevel="3">
      <c r="A239" s="23" t="s">
        <v>94</v>
      </c>
      <c r="B239" s="24" t="s">
        <v>11</v>
      </c>
      <c r="C239" s="24" t="s">
        <v>435</v>
      </c>
      <c r="D239" s="24" t="s">
        <v>95</v>
      </c>
      <c r="E239" s="24"/>
      <c r="F239" s="42">
        <v>4764</v>
      </c>
      <c r="G239" s="74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77"/>
      <c r="X239" s="42">
        <v>3926</v>
      </c>
      <c r="Y239" s="65">
        <f t="shared" si="29"/>
        <v>82.40973971452561</v>
      </c>
    </row>
    <row r="240" spans="1:25" s="17" customFormat="1" ht="15.75" outlineLevel="3">
      <c r="A240" s="5" t="s">
        <v>319</v>
      </c>
      <c r="B240" s="6" t="s">
        <v>11</v>
      </c>
      <c r="C240" s="6" t="s">
        <v>341</v>
      </c>
      <c r="D240" s="6" t="s">
        <v>318</v>
      </c>
      <c r="E240" s="6"/>
      <c r="F240" s="41">
        <f>F241</f>
        <v>0</v>
      </c>
      <c r="G240" s="74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77"/>
      <c r="X240" s="41">
        <f>X241</f>
        <v>0</v>
      </c>
      <c r="Y240" s="65">
        <v>0</v>
      </c>
    </row>
    <row r="241" spans="1:25" s="17" customFormat="1" ht="31.5" outlineLevel="3">
      <c r="A241" s="23" t="s">
        <v>320</v>
      </c>
      <c r="B241" s="24" t="s">
        <v>11</v>
      </c>
      <c r="C241" s="24" t="s">
        <v>435</v>
      </c>
      <c r="D241" s="24" t="s">
        <v>317</v>
      </c>
      <c r="E241" s="24"/>
      <c r="F241" s="42">
        <v>0</v>
      </c>
      <c r="G241" s="74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77"/>
      <c r="X241" s="42">
        <v>0</v>
      </c>
      <c r="Y241" s="65">
        <v>0</v>
      </c>
    </row>
    <row r="242" spans="1:25" s="17" customFormat="1" ht="15.75" outlineLevel="5">
      <c r="A242" s="10" t="s">
        <v>139</v>
      </c>
      <c r="B242" s="8" t="s">
        <v>11</v>
      </c>
      <c r="C242" s="8" t="s">
        <v>232</v>
      </c>
      <c r="D242" s="8" t="s">
        <v>5</v>
      </c>
      <c r="E242" s="8"/>
      <c r="F242" s="39">
        <f>F243+F249</f>
        <v>367.56933</v>
      </c>
      <c r="G242" s="74" t="e">
        <f>#REF!</f>
        <v>#REF!</v>
      </c>
      <c r="H242" s="39" t="e">
        <f>#REF!</f>
        <v>#REF!</v>
      </c>
      <c r="I242" s="39" t="e">
        <f>#REF!</f>
        <v>#REF!</v>
      </c>
      <c r="J242" s="39" t="e">
        <f>#REF!</f>
        <v>#REF!</v>
      </c>
      <c r="K242" s="39" t="e">
        <f>#REF!</f>
        <v>#REF!</v>
      </c>
      <c r="L242" s="39" t="e">
        <f>#REF!</f>
        <v>#REF!</v>
      </c>
      <c r="M242" s="39" t="e">
        <f>#REF!</f>
        <v>#REF!</v>
      </c>
      <c r="N242" s="39" t="e">
        <f>#REF!</f>
        <v>#REF!</v>
      </c>
      <c r="O242" s="39" t="e">
        <f>#REF!</f>
        <v>#REF!</v>
      </c>
      <c r="P242" s="39" t="e">
        <f>#REF!</f>
        <v>#REF!</v>
      </c>
      <c r="Q242" s="39" t="e">
        <f>#REF!</f>
        <v>#REF!</v>
      </c>
      <c r="R242" s="39" t="e">
        <f>#REF!</f>
        <v>#REF!</v>
      </c>
      <c r="S242" s="39" t="e">
        <f>#REF!</f>
        <v>#REF!</v>
      </c>
      <c r="T242" s="39" t="e">
        <f>#REF!</f>
        <v>#REF!</v>
      </c>
      <c r="U242" s="39" t="e">
        <f>#REF!</f>
        <v>#REF!</v>
      </c>
      <c r="V242" s="39" t="e">
        <f>#REF!</f>
        <v>#REF!</v>
      </c>
      <c r="W242" s="77"/>
      <c r="X242" s="39">
        <f>X243+X249</f>
        <v>362.569</v>
      </c>
      <c r="Y242" s="65">
        <f t="shared" si="29"/>
        <v>98.63962262575065</v>
      </c>
    </row>
    <row r="243" spans="1:25" s="17" customFormat="1" ht="33" customHeight="1" outlineLevel="5">
      <c r="A243" s="25" t="s">
        <v>208</v>
      </c>
      <c r="B243" s="14" t="s">
        <v>11</v>
      </c>
      <c r="C243" s="14" t="s">
        <v>255</v>
      </c>
      <c r="D243" s="14" t="s">
        <v>5</v>
      </c>
      <c r="E243" s="14"/>
      <c r="F243" s="40">
        <f>F244+F247</f>
        <v>50</v>
      </c>
      <c r="G243" s="75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77"/>
      <c r="X243" s="40">
        <f>X244+X247</f>
        <v>50</v>
      </c>
      <c r="Y243" s="65">
        <f t="shared" si="29"/>
        <v>100</v>
      </c>
    </row>
    <row r="244" spans="1:25" s="17" customFormat="1" ht="53.25" customHeight="1" outlineLevel="5">
      <c r="A244" s="5" t="s">
        <v>147</v>
      </c>
      <c r="B244" s="6" t="s">
        <v>11</v>
      </c>
      <c r="C244" s="6" t="s">
        <v>433</v>
      </c>
      <c r="D244" s="6" t="s">
        <v>5</v>
      </c>
      <c r="E244" s="6"/>
      <c r="F244" s="41">
        <f>F245</f>
        <v>50</v>
      </c>
      <c r="G244" s="75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77"/>
      <c r="X244" s="41">
        <f>X245</f>
        <v>50</v>
      </c>
      <c r="Y244" s="65">
        <f t="shared" si="29"/>
        <v>100</v>
      </c>
    </row>
    <row r="245" spans="1:25" s="17" customFormat="1" ht="15.75" outlineLevel="5">
      <c r="A245" s="66" t="s">
        <v>92</v>
      </c>
      <c r="B245" s="67" t="s">
        <v>11</v>
      </c>
      <c r="C245" s="67" t="s">
        <v>433</v>
      </c>
      <c r="D245" s="67" t="s">
        <v>93</v>
      </c>
      <c r="E245" s="67"/>
      <c r="F245" s="69">
        <f>F246</f>
        <v>50</v>
      </c>
      <c r="G245" s="101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86"/>
      <c r="X245" s="69">
        <f>X246</f>
        <v>50</v>
      </c>
      <c r="Y245" s="65">
        <f t="shared" si="29"/>
        <v>100</v>
      </c>
    </row>
    <row r="246" spans="1:25" s="17" customFormat="1" ht="31.5" outlineLevel="5">
      <c r="A246" s="23" t="s">
        <v>94</v>
      </c>
      <c r="B246" s="24" t="s">
        <v>11</v>
      </c>
      <c r="C246" s="24" t="s">
        <v>433</v>
      </c>
      <c r="D246" s="24" t="s">
        <v>95</v>
      </c>
      <c r="E246" s="24"/>
      <c r="F246" s="42">
        <v>50</v>
      </c>
      <c r="G246" s="75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77"/>
      <c r="X246" s="42">
        <v>50</v>
      </c>
      <c r="Y246" s="65">
        <f t="shared" si="29"/>
        <v>100</v>
      </c>
    </row>
    <row r="247" spans="1:25" s="17" customFormat="1" ht="31.5" outlineLevel="5">
      <c r="A247" s="5" t="s">
        <v>148</v>
      </c>
      <c r="B247" s="6" t="s">
        <v>11</v>
      </c>
      <c r="C247" s="6" t="s">
        <v>434</v>
      </c>
      <c r="D247" s="6" t="s">
        <v>5</v>
      </c>
      <c r="E247" s="6"/>
      <c r="F247" s="41">
        <f>F248</f>
        <v>0</v>
      </c>
      <c r="G247" s="75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77"/>
      <c r="X247" s="41">
        <f>X248</f>
        <v>0</v>
      </c>
      <c r="Y247" s="65">
        <v>0</v>
      </c>
    </row>
    <row r="248" spans="1:25" s="17" customFormat="1" ht="94.5" outlineLevel="5">
      <c r="A248" s="47" t="s">
        <v>316</v>
      </c>
      <c r="B248" s="46" t="s">
        <v>11</v>
      </c>
      <c r="C248" s="46" t="s">
        <v>434</v>
      </c>
      <c r="D248" s="46" t="s">
        <v>309</v>
      </c>
      <c r="E248" s="46"/>
      <c r="F248" s="48">
        <v>0</v>
      </c>
      <c r="G248" s="75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77"/>
      <c r="X248" s="48">
        <v>0</v>
      </c>
      <c r="Y248" s="65">
        <v>0</v>
      </c>
    </row>
    <row r="249" spans="1:25" s="17" customFormat="1" ht="31.5" outlineLevel="5">
      <c r="A249" s="25" t="s">
        <v>350</v>
      </c>
      <c r="B249" s="14" t="s">
        <v>11</v>
      </c>
      <c r="C249" s="14" t="s">
        <v>327</v>
      </c>
      <c r="D249" s="14" t="s">
        <v>5</v>
      </c>
      <c r="E249" s="24"/>
      <c r="F249" s="40">
        <f>F250</f>
        <v>317.56933</v>
      </c>
      <c r="G249" s="75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77"/>
      <c r="X249" s="40">
        <f>X250</f>
        <v>312.569</v>
      </c>
      <c r="Y249" s="65">
        <f t="shared" si="29"/>
        <v>98.4254367384911</v>
      </c>
    </row>
    <row r="250" spans="1:25" s="17" customFormat="1" ht="15.75" outlineLevel="5">
      <c r="A250" s="5" t="s">
        <v>92</v>
      </c>
      <c r="B250" s="6" t="s">
        <v>11</v>
      </c>
      <c r="C250" s="6" t="s">
        <v>428</v>
      </c>
      <c r="D250" s="6" t="s">
        <v>93</v>
      </c>
      <c r="E250" s="24"/>
      <c r="F250" s="41">
        <f>F251</f>
        <v>317.56933</v>
      </c>
      <c r="G250" s="75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77"/>
      <c r="X250" s="41">
        <f>X251</f>
        <v>312.569</v>
      </c>
      <c r="Y250" s="65">
        <f t="shared" si="29"/>
        <v>98.4254367384911</v>
      </c>
    </row>
    <row r="251" spans="1:25" s="17" customFormat="1" ht="31.5" outlineLevel="5">
      <c r="A251" s="27" t="s">
        <v>94</v>
      </c>
      <c r="B251" s="24" t="s">
        <v>11</v>
      </c>
      <c r="C251" s="24" t="s">
        <v>428</v>
      </c>
      <c r="D251" s="24" t="s">
        <v>95</v>
      </c>
      <c r="E251" s="24"/>
      <c r="F251" s="42">
        <v>317.56933</v>
      </c>
      <c r="G251" s="75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77"/>
      <c r="X251" s="42">
        <v>312.569</v>
      </c>
      <c r="Y251" s="65">
        <f t="shared" si="29"/>
        <v>98.4254367384911</v>
      </c>
    </row>
    <row r="252" spans="1:25" s="17" customFormat="1" ht="18.75" outlineLevel="6">
      <c r="A252" s="12" t="s">
        <v>64</v>
      </c>
      <c r="B252" s="22" t="s">
        <v>55</v>
      </c>
      <c r="C252" s="22" t="s">
        <v>232</v>
      </c>
      <c r="D252" s="22" t="s">
        <v>5</v>
      </c>
      <c r="E252" s="22"/>
      <c r="F252" s="45">
        <f>F295+F253+F260</f>
        <v>88861.91163</v>
      </c>
      <c r="G252" s="70" t="e">
        <f>#REF!+G295</f>
        <v>#REF!</v>
      </c>
      <c r="H252" s="38" t="e">
        <f>#REF!+H295</f>
        <v>#REF!</v>
      </c>
      <c r="I252" s="38" t="e">
        <f>#REF!+I295</f>
        <v>#REF!</v>
      </c>
      <c r="J252" s="38" t="e">
        <f>#REF!+J295</f>
        <v>#REF!</v>
      </c>
      <c r="K252" s="38" t="e">
        <f>#REF!+K295</f>
        <v>#REF!</v>
      </c>
      <c r="L252" s="38" t="e">
        <f>#REF!+L295</f>
        <v>#REF!</v>
      </c>
      <c r="M252" s="38" t="e">
        <f>#REF!+M295</f>
        <v>#REF!</v>
      </c>
      <c r="N252" s="38" t="e">
        <f>#REF!+N295</f>
        <v>#REF!</v>
      </c>
      <c r="O252" s="38" t="e">
        <f>#REF!+O295</f>
        <v>#REF!</v>
      </c>
      <c r="P252" s="38" t="e">
        <f>#REF!+P295</f>
        <v>#REF!</v>
      </c>
      <c r="Q252" s="38" t="e">
        <f>#REF!+Q295</f>
        <v>#REF!</v>
      </c>
      <c r="R252" s="38" t="e">
        <f>#REF!+R295</f>
        <v>#REF!</v>
      </c>
      <c r="S252" s="38" t="e">
        <f>#REF!+S295</f>
        <v>#REF!</v>
      </c>
      <c r="T252" s="38" t="e">
        <f>#REF!+T295</f>
        <v>#REF!</v>
      </c>
      <c r="U252" s="38" t="e">
        <f>#REF!+U295</f>
        <v>#REF!</v>
      </c>
      <c r="V252" s="38" t="e">
        <f>#REF!+V295</f>
        <v>#REF!</v>
      </c>
      <c r="W252" s="77"/>
      <c r="X252" s="45">
        <f>X295+X253+X260</f>
        <v>89644.76</v>
      </c>
      <c r="Y252" s="65">
        <f t="shared" si="29"/>
        <v>100.88097178604438</v>
      </c>
    </row>
    <row r="253" spans="1:25" s="17" customFormat="1" ht="18.75" outlineLevel="6">
      <c r="A253" s="31" t="s">
        <v>200</v>
      </c>
      <c r="B253" s="8" t="s">
        <v>199</v>
      </c>
      <c r="C253" s="8" t="s">
        <v>232</v>
      </c>
      <c r="D253" s="8" t="s">
        <v>5</v>
      </c>
      <c r="E253" s="8"/>
      <c r="F253" s="39">
        <f>F254</f>
        <v>12594.98487</v>
      </c>
      <c r="G253" s="70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77"/>
      <c r="X253" s="39">
        <f>X254</f>
        <v>12159.42</v>
      </c>
      <c r="Y253" s="65">
        <f t="shared" si="29"/>
        <v>96.54175948208186</v>
      </c>
    </row>
    <row r="254" spans="1:25" s="17" customFormat="1" ht="15.75" outlineLevel="6">
      <c r="A254" s="10" t="s">
        <v>139</v>
      </c>
      <c r="B254" s="8" t="s">
        <v>199</v>
      </c>
      <c r="C254" s="8" t="s">
        <v>232</v>
      </c>
      <c r="D254" s="8" t="s">
        <v>5</v>
      </c>
      <c r="E254" s="8"/>
      <c r="F254" s="39">
        <f>F255</f>
        <v>12594.98487</v>
      </c>
      <c r="G254" s="82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77"/>
      <c r="X254" s="39">
        <f>X255</f>
        <v>12159.42</v>
      </c>
      <c r="Y254" s="65">
        <f t="shared" si="29"/>
        <v>96.54175948208186</v>
      </c>
    </row>
    <row r="255" spans="1:25" s="17" customFormat="1" ht="31.5" outlineLevel="6">
      <c r="A255" s="30" t="s">
        <v>352</v>
      </c>
      <c r="B255" s="14" t="s">
        <v>199</v>
      </c>
      <c r="C255" s="14" t="s">
        <v>330</v>
      </c>
      <c r="D255" s="14" t="s">
        <v>5</v>
      </c>
      <c r="E255" s="14"/>
      <c r="F255" s="40">
        <f>F256</f>
        <v>12594.98487</v>
      </c>
      <c r="G255" s="82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77"/>
      <c r="X255" s="40">
        <f>X256</f>
        <v>12159.42</v>
      </c>
      <c r="Y255" s="65">
        <f t="shared" si="29"/>
        <v>96.54175948208186</v>
      </c>
    </row>
    <row r="256" spans="1:25" s="17" customFormat="1" ht="33.75" customHeight="1" outlineLevel="6">
      <c r="A256" s="5" t="s">
        <v>331</v>
      </c>
      <c r="B256" s="6" t="s">
        <v>199</v>
      </c>
      <c r="C256" s="6" t="s">
        <v>436</v>
      </c>
      <c r="D256" s="6" t="s">
        <v>5</v>
      </c>
      <c r="E256" s="9"/>
      <c r="F256" s="41">
        <f>F257</f>
        <v>12594.98487</v>
      </c>
      <c r="G256" s="82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77"/>
      <c r="X256" s="41">
        <f>X257</f>
        <v>12159.42</v>
      </c>
      <c r="Y256" s="65">
        <f t="shared" si="29"/>
        <v>96.54175948208186</v>
      </c>
    </row>
    <row r="257" spans="1:25" s="17" customFormat="1" ht="15.75" outlineLevel="6">
      <c r="A257" s="66" t="s">
        <v>92</v>
      </c>
      <c r="B257" s="67" t="s">
        <v>199</v>
      </c>
      <c r="C257" s="67" t="s">
        <v>436</v>
      </c>
      <c r="D257" s="67" t="s">
        <v>93</v>
      </c>
      <c r="E257" s="68"/>
      <c r="F257" s="69">
        <f>F259+F258</f>
        <v>12594.98487</v>
      </c>
      <c r="G257" s="84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6"/>
      <c r="X257" s="69">
        <f>X259+X258</f>
        <v>12159.42</v>
      </c>
      <c r="Y257" s="65">
        <f t="shared" si="29"/>
        <v>96.54175948208186</v>
      </c>
    </row>
    <row r="258" spans="1:25" s="17" customFormat="1" ht="31.5" outlineLevel="6">
      <c r="A258" s="23" t="s">
        <v>305</v>
      </c>
      <c r="B258" s="24" t="s">
        <v>199</v>
      </c>
      <c r="C258" s="24" t="s">
        <v>436</v>
      </c>
      <c r="D258" s="24" t="s">
        <v>306</v>
      </c>
      <c r="E258" s="9"/>
      <c r="F258" s="42">
        <v>5658.44002</v>
      </c>
      <c r="G258" s="82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77"/>
      <c r="X258" s="42">
        <v>5554.847</v>
      </c>
      <c r="Y258" s="65">
        <f t="shared" si="29"/>
        <v>98.1692300416043</v>
      </c>
    </row>
    <row r="259" spans="1:25" s="17" customFormat="1" ht="31.5" outlineLevel="6">
      <c r="A259" s="23" t="s">
        <v>94</v>
      </c>
      <c r="B259" s="24" t="s">
        <v>199</v>
      </c>
      <c r="C259" s="24" t="s">
        <v>436</v>
      </c>
      <c r="D259" s="24" t="s">
        <v>95</v>
      </c>
      <c r="E259" s="9"/>
      <c r="F259" s="42">
        <v>6936.54485</v>
      </c>
      <c r="G259" s="82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77"/>
      <c r="X259" s="42">
        <v>6604.573</v>
      </c>
      <c r="Y259" s="65">
        <f t="shared" si="29"/>
        <v>95.214161269353</v>
      </c>
    </row>
    <row r="260" spans="1:25" s="17" customFormat="1" ht="18.75" outlineLevel="6">
      <c r="A260" s="31" t="s">
        <v>221</v>
      </c>
      <c r="B260" s="8" t="s">
        <v>222</v>
      </c>
      <c r="C260" s="8" t="s">
        <v>232</v>
      </c>
      <c r="D260" s="8" t="s">
        <v>5</v>
      </c>
      <c r="E260" s="24"/>
      <c r="F260" s="39">
        <f>F261</f>
        <v>76266.19729</v>
      </c>
      <c r="G260" s="70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77"/>
      <c r="X260" s="39">
        <f>X261</f>
        <v>77484.61099999999</v>
      </c>
      <c r="Y260" s="65">
        <f t="shared" si="29"/>
        <v>101.59758025612187</v>
      </c>
    </row>
    <row r="261" spans="1:25" s="17" customFormat="1" ht="18.75" outlineLevel="6">
      <c r="A261" s="10" t="s">
        <v>149</v>
      </c>
      <c r="B261" s="8" t="s">
        <v>222</v>
      </c>
      <c r="C261" s="8" t="s">
        <v>232</v>
      </c>
      <c r="D261" s="8" t="s">
        <v>5</v>
      </c>
      <c r="E261" s="24"/>
      <c r="F261" s="39">
        <f>F262+F291+F294</f>
        <v>76266.19729</v>
      </c>
      <c r="G261" s="70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77"/>
      <c r="X261" s="39">
        <f>X262+X291+X294</f>
        <v>77484.61099999999</v>
      </c>
      <c r="Y261" s="65">
        <f t="shared" si="29"/>
        <v>101.59758025612187</v>
      </c>
    </row>
    <row r="262" spans="1:25" s="17" customFormat="1" ht="31.5" outlineLevel="6">
      <c r="A262" s="25" t="s">
        <v>209</v>
      </c>
      <c r="B262" s="14" t="s">
        <v>222</v>
      </c>
      <c r="C262" s="14" t="s">
        <v>256</v>
      </c>
      <c r="D262" s="14" t="s">
        <v>5</v>
      </c>
      <c r="E262" s="14"/>
      <c r="F262" s="40">
        <f>F269+F263+F273+F276+F279+F288+F282+F285</f>
        <v>73910.07943</v>
      </c>
      <c r="G262" s="70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77"/>
      <c r="X262" s="40">
        <f>X269+X263+X273+X276+X279+X288+X282+X285</f>
        <v>67594.79</v>
      </c>
      <c r="Y262" s="65">
        <f t="shared" si="29"/>
        <v>91.45544223642568</v>
      </c>
    </row>
    <row r="263" spans="1:25" s="17" customFormat="1" ht="47.25" outlineLevel="6">
      <c r="A263" s="5" t="s">
        <v>197</v>
      </c>
      <c r="B263" s="6" t="s">
        <v>222</v>
      </c>
      <c r="C263" s="6" t="s">
        <v>437</v>
      </c>
      <c r="D263" s="6" t="s">
        <v>5</v>
      </c>
      <c r="E263" s="6"/>
      <c r="F263" s="41">
        <f>F264+F267</f>
        <v>11304.69087</v>
      </c>
      <c r="G263" s="70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77"/>
      <c r="X263" s="41">
        <f>X264+X267</f>
        <v>8711.74</v>
      </c>
      <c r="Y263" s="65">
        <f t="shared" si="29"/>
        <v>77.06305373744377</v>
      </c>
    </row>
    <row r="264" spans="1:25" s="17" customFormat="1" ht="18.75" outlineLevel="6">
      <c r="A264" s="66" t="s">
        <v>92</v>
      </c>
      <c r="B264" s="67" t="s">
        <v>222</v>
      </c>
      <c r="C264" s="67" t="s">
        <v>437</v>
      </c>
      <c r="D264" s="67" t="s">
        <v>93</v>
      </c>
      <c r="E264" s="67"/>
      <c r="F264" s="69">
        <f>F266+F265</f>
        <v>10544.18102</v>
      </c>
      <c r="G264" s="102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86"/>
      <c r="X264" s="69">
        <f>X266+X265</f>
        <v>8435.688</v>
      </c>
      <c r="Y264" s="65">
        <f t="shared" si="29"/>
        <v>80.00325472409237</v>
      </c>
    </row>
    <row r="265" spans="1:25" s="17" customFormat="1" ht="31.5" outlineLevel="6">
      <c r="A265" s="23" t="s">
        <v>305</v>
      </c>
      <c r="B265" s="24" t="s">
        <v>222</v>
      </c>
      <c r="C265" s="24" t="s">
        <v>437</v>
      </c>
      <c r="D265" s="24" t="s">
        <v>306</v>
      </c>
      <c r="E265" s="24"/>
      <c r="F265" s="42">
        <v>5064.235</v>
      </c>
      <c r="G265" s="70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77"/>
      <c r="X265" s="42">
        <v>4710.414</v>
      </c>
      <c r="Y265" s="65">
        <f t="shared" si="29"/>
        <v>93.01333765119509</v>
      </c>
    </row>
    <row r="266" spans="1:25" s="17" customFormat="1" ht="31.5" outlineLevel="6">
      <c r="A266" s="23" t="s">
        <v>94</v>
      </c>
      <c r="B266" s="24" t="s">
        <v>222</v>
      </c>
      <c r="C266" s="24" t="s">
        <v>437</v>
      </c>
      <c r="D266" s="24" t="s">
        <v>95</v>
      </c>
      <c r="E266" s="24"/>
      <c r="F266" s="42">
        <v>5479.94602</v>
      </c>
      <c r="G266" s="70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77"/>
      <c r="X266" s="42">
        <v>3725.274</v>
      </c>
      <c r="Y266" s="65">
        <f t="shared" si="29"/>
        <v>67.9801221837583</v>
      </c>
    </row>
    <row r="267" spans="1:25" s="17" customFormat="1" ht="18.75" outlineLevel="6">
      <c r="A267" s="66" t="s">
        <v>319</v>
      </c>
      <c r="B267" s="67" t="s">
        <v>222</v>
      </c>
      <c r="C267" s="67" t="s">
        <v>437</v>
      </c>
      <c r="D267" s="67" t="s">
        <v>318</v>
      </c>
      <c r="E267" s="67"/>
      <c r="F267" s="69">
        <f>F268</f>
        <v>760.50985</v>
      </c>
      <c r="G267" s="102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86"/>
      <c r="X267" s="69">
        <f>X268</f>
        <v>276.052</v>
      </c>
      <c r="Y267" s="65">
        <f t="shared" si="29"/>
        <v>36.298280686305375</v>
      </c>
    </row>
    <row r="268" spans="1:25" s="17" customFormat="1" ht="34.5" customHeight="1" outlineLevel="6">
      <c r="A268" s="23" t="s">
        <v>320</v>
      </c>
      <c r="B268" s="24" t="s">
        <v>222</v>
      </c>
      <c r="C268" s="24" t="s">
        <v>437</v>
      </c>
      <c r="D268" s="24" t="s">
        <v>317</v>
      </c>
      <c r="E268" s="24"/>
      <c r="F268" s="42">
        <v>760.50985</v>
      </c>
      <c r="G268" s="70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77"/>
      <c r="X268" s="42">
        <v>276.052</v>
      </c>
      <c r="Y268" s="65">
        <f t="shared" si="29"/>
        <v>36.298280686305375</v>
      </c>
    </row>
    <row r="269" spans="1:25" s="17" customFormat="1" ht="32.25" customHeight="1" outlineLevel="6">
      <c r="A269" s="5" t="s">
        <v>223</v>
      </c>
      <c r="B269" s="6" t="s">
        <v>222</v>
      </c>
      <c r="C269" s="6" t="s">
        <v>438</v>
      </c>
      <c r="D269" s="6" t="s">
        <v>5</v>
      </c>
      <c r="E269" s="6"/>
      <c r="F269" s="41">
        <f>F270</f>
        <v>2503.66731</v>
      </c>
      <c r="G269" s="70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77"/>
      <c r="X269" s="41">
        <f>X270</f>
        <v>2503.667</v>
      </c>
      <c r="Y269" s="65">
        <f t="shared" si="29"/>
        <v>99.99998761816322</v>
      </c>
    </row>
    <row r="270" spans="1:25" s="17" customFormat="1" ht="18.75" outlineLevel="6">
      <c r="A270" s="66" t="s">
        <v>92</v>
      </c>
      <c r="B270" s="67" t="s">
        <v>222</v>
      </c>
      <c r="C270" s="67" t="s">
        <v>438</v>
      </c>
      <c r="D270" s="67" t="s">
        <v>93</v>
      </c>
      <c r="E270" s="67"/>
      <c r="F270" s="69">
        <f>F271+F272</f>
        <v>2503.66731</v>
      </c>
      <c r="G270" s="102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86"/>
      <c r="X270" s="69">
        <f>X271+X272</f>
        <v>2503.667</v>
      </c>
      <c r="Y270" s="65">
        <f aca="true" t="shared" si="32" ref="Y270:Y334">X270/F270*100</f>
        <v>99.99998761816322</v>
      </c>
    </row>
    <row r="271" spans="1:25" s="17" customFormat="1" ht="31.5" outlineLevel="6">
      <c r="A271" s="23" t="s">
        <v>305</v>
      </c>
      <c r="B271" s="24" t="s">
        <v>222</v>
      </c>
      <c r="C271" s="24" t="s">
        <v>438</v>
      </c>
      <c r="D271" s="24" t="s">
        <v>306</v>
      </c>
      <c r="E271" s="24"/>
      <c r="F271" s="42">
        <v>2383.66731</v>
      </c>
      <c r="G271" s="70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77"/>
      <c r="X271" s="42">
        <v>2383.667</v>
      </c>
      <c r="Y271" s="65">
        <f t="shared" si="32"/>
        <v>99.99998699482941</v>
      </c>
    </row>
    <row r="272" spans="1:25" s="17" customFormat="1" ht="31.5" outlineLevel="6">
      <c r="A272" s="23" t="s">
        <v>94</v>
      </c>
      <c r="B272" s="24" t="s">
        <v>222</v>
      </c>
      <c r="C272" s="24" t="s">
        <v>438</v>
      </c>
      <c r="D272" s="24" t="s">
        <v>95</v>
      </c>
      <c r="E272" s="24"/>
      <c r="F272" s="42">
        <v>120</v>
      </c>
      <c r="G272" s="70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77"/>
      <c r="X272" s="42">
        <v>120</v>
      </c>
      <c r="Y272" s="65">
        <f t="shared" si="32"/>
        <v>100</v>
      </c>
    </row>
    <row r="273" spans="1:25" s="17" customFormat="1" ht="47.25" outlineLevel="6">
      <c r="A273" s="5" t="s">
        <v>366</v>
      </c>
      <c r="B273" s="6" t="s">
        <v>222</v>
      </c>
      <c r="C273" s="6" t="s">
        <v>367</v>
      </c>
      <c r="D273" s="6" t="s">
        <v>5</v>
      </c>
      <c r="E273" s="6"/>
      <c r="F273" s="41">
        <f>F274</f>
        <v>3692.78865</v>
      </c>
      <c r="G273" s="70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77"/>
      <c r="X273" s="41">
        <f>X274</f>
        <v>3539.808</v>
      </c>
      <c r="Y273" s="65">
        <f t="shared" si="32"/>
        <v>95.85731368623004</v>
      </c>
    </row>
    <row r="274" spans="1:25" s="17" customFormat="1" ht="18.75" outlineLevel="6">
      <c r="A274" s="66" t="s">
        <v>92</v>
      </c>
      <c r="B274" s="67" t="s">
        <v>222</v>
      </c>
      <c r="C274" s="67" t="s">
        <v>367</v>
      </c>
      <c r="D274" s="67" t="s">
        <v>93</v>
      </c>
      <c r="E274" s="67"/>
      <c r="F274" s="69">
        <f>F275</f>
        <v>3692.78865</v>
      </c>
      <c r="G274" s="102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86"/>
      <c r="X274" s="69">
        <f>X275</f>
        <v>3539.808</v>
      </c>
      <c r="Y274" s="65">
        <f t="shared" si="32"/>
        <v>95.85731368623004</v>
      </c>
    </row>
    <row r="275" spans="1:25" s="17" customFormat="1" ht="31.5" outlineLevel="6">
      <c r="A275" s="23" t="s">
        <v>305</v>
      </c>
      <c r="B275" s="24" t="s">
        <v>222</v>
      </c>
      <c r="C275" s="24" t="s">
        <v>367</v>
      </c>
      <c r="D275" s="24" t="s">
        <v>306</v>
      </c>
      <c r="E275" s="24"/>
      <c r="F275" s="42">
        <v>3692.78865</v>
      </c>
      <c r="G275" s="70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77"/>
      <c r="X275" s="42">
        <v>3539.808</v>
      </c>
      <c r="Y275" s="65">
        <f t="shared" si="32"/>
        <v>95.85731368623004</v>
      </c>
    </row>
    <row r="276" spans="1:25" s="17" customFormat="1" ht="50.25" customHeight="1" outlineLevel="6">
      <c r="A276" s="5" t="s">
        <v>368</v>
      </c>
      <c r="B276" s="6" t="s">
        <v>222</v>
      </c>
      <c r="C276" s="6" t="s">
        <v>369</v>
      </c>
      <c r="D276" s="6" t="s">
        <v>5</v>
      </c>
      <c r="E276" s="6"/>
      <c r="F276" s="41">
        <f>F277</f>
        <v>48900</v>
      </c>
      <c r="G276" s="70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77"/>
      <c r="X276" s="41">
        <f>X277</f>
        <v>48900</v>
      </c>
      <c r="Y276" s="65">
        <f t="shared" si="32"/>
        <v>100</v>
      </c>
    </row>
    <row r="277" spans="1:25" s="17" customFormat="1" ht="18.75" outlineLevel="6">
      <c r="A277" s="66" t="s">
        <v>319</v>
      </c>
      <c r="B277" s="67" t="s">
        <v>222</v>
      </c>
      <c r="C277" s="67" t="s">
        <v>369</v>
      </c>
      <c r="D277" s="67" t="s">
        <v>318</v>
      </c>
      <c r="E277" s="67"/>
      <c r="F277" s="69">
        <f>F278</f>
        <v>48900</v>
      </c>
      <c r="G277" s="102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86"/>
      <c r="X277" s="69">
        <f>X278</f>
        <v>48900</v>
      </c>
      <c r="Y277" s="65">
        <f t="shared" si="32"/>
        <v>100</v>
      </c>
    </row>
    <row r="278" spans="1:25" s="17" customFormat="1" ht="34.5" customHeight="1" outlineLevel="6">
      <c r="A278" s="23" t="s">
        <v>320</v>
      </c>
      <c r="B278" s="24" t="s">
        <v>222</v>
      </c>
      <c r="C278" s="24" t="s">
        <v>369</v>
      </c>
      <c r="D278" s="24" t="s">
        <v>317</v>
      </c>
      <c r="E278" s="24"/>
      <c r="F278" s="42">
        <v>48900</v>
      </c>
      <c r="G278" s="70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77"/>
      <c r="X278" s="42">
        <v>48900</v>
      </c>
      <c r="Y278" s="65">
        <f t="shared" si="32"/>
        <v>100</v>
      </c>
    </row>
    <row r="279" spans="1:25" s="17" customFormat="1" ht="18.75" outlineLevel="6">
      <c r="A279" s="5" t="s">
        <v>371</v>
      </c>
      <c r="B279" s="6" t="s">
        <v>222</v>
      </c>
      <c r="C279" s="6" t="s">
        <v>370</v>
      </c>
      <c r="D279" s="6" t="s">
        <v>5</v>
      </c>
      <c r="E279" s="6"/>
      <c r="F279" s="41">
        <f>F280</f>
        <v>3978</v>
      </c>
      <c r="G279" s="70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77"/>
      <c r="X279" s="41">
        <f>X280</f>
        <v>515.723</v>
      </c>
      <c r="Y279" s="65">
        <f t="shared" si="32"/>
        <v>12.96437908496732</v>
      </c>
    </row>
    <row r="280" spans="1:25" s="17" customFormat="1" ht="47.25" outlineLevel="6">
      <c r="A280" s="66" t="s">
        <v>387</v>
      </c>
      <c r="B280" s="67" t="s">
        <v>222</v>
      </c>
      <c r="C280" s="67" t="s">
        <v>370</v>
      </c>
      <c r="D280" s="67" t="s">
        <v>385</v>
      </c>
      <c r="E280" s="67"/>
      <c r="F280" s="69">
        <f>F281</f>
        <v>3978</v>
      </c>
      <c r="G280" s="102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86"/>
      <c r="X280" s="69">
        <f>X281</f>
        <v>515.723</v>
      </c>
      <c r="Y280" s="65">
        <f t="shared" si="32"/>
        <v>12.96437908496732</v>
      </c>
    </row>
    <row r="281" spans="1:25" s="17" customFormat="1" ht="63" outlineLevel="6">
      <c r="A281" s="23" t="s">
        <v>388</v>
      </c>
      <c r="B281" s="24" t="s">
        <v>222</v>
      </c>
      <c r="C281" s="24" t="s">
        <v>370</v>
      </c>
      <c r="D281" s="24" t="s">
        <v>386</v>
      </c>
      <c r="E281" s="24"/>
      <c r="F281" s="42">
        <v>3978</v>
      </c>
      <c r="G281" s="70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77"/>
      <c r="X281" s="42">
        <v>515.723</v>
      </c>
      <c r="Y281" s="65">
        <f t="shared" si="32"/>
        <v>12.96437908496732</v>
      </c>
    </row>
    <row r="282" spans="1:25" s="17" customFormat="1" ht="47.25" outlineLevel="6">
      <c r="A282" s="5" t="s">
        <v>397</v>
      </c>
      <c r="B282" s="6" t="s">
        <v>222</v>
      </c>
      <c r="C282" s="6" t="s">
        <v>396</v>
      </c>
      <c r="D282" s="6" t="s">
        <v>5</v>
      </c>
      <c r="E282" s="6"/>
      <c r="F282" s="41">
        <f>F283</f>
        <v>109.4786</v>
      </c>
      <c r="G282" s="70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77"/>
      <c r="X282" s="41">
        <f>X283</f>
        <v>109.479</v>
      </c>
      <c r="Y282" s="65">
        <f t="shared" si="32"/>
        <v>100.00036536820896</v>
      </c>
    </row>
    <row r="283" spans="1:25" s="17" customFormat="1" ht="18.75" outlineLevel="6">
      <c r="A283" s="66" t="s">
        <v>92</v>
      </c>
      <c r="B283" s="67" t="s">
        <v>222</v>
      </c>
      <c r="C283" s="67" t="s">
        <v>396</v>
      </c>
      <c r="D283" s="67" t="s">
        <v>93</v>
      </c>
      <c r="E283" s="67"/>
      <c r="F283" s="69">
        <f>F284</f>
        <v>109.4786</v>
      </c>
      <c r="G283" s="102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86"/>
      <c r="X283" s="69">
        <f>X284</f>
        <v>109.479</v>
      </c>
      <c r="Y283" s="65">
        <f t="shared" si="32"/>
        <v>100.00036536820896</v>
      </c>
    </row>
    <row r="284" spans="1:25" s="17" customFormat="1" ht="31.5" outlineLevel="6">
      <c r="A284" s="23" t="s">
        <v>305</v>
      </c>
      <c r="B284" s="24" t="s">
        <v>222</v>
      </c>
      <c r="C284" s="24" t="s">
        <v>396</v>
      </c>
      <c r="D284" s="24" t="s">
        <v>306</v>
      </c>
      <c r="E284" s="24"/>
      <c r="F284" s="42">
        <v>109.4786</v>
      </c>
      <c r="G284" s="70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77"/>
      <c r="X284" s="42">
        <v>109.479</v>
      </c>
      <c r="Y284" s="65">
        <f t="shared" si="32"/>
        <v>100.00036536820896</v>
      </c>
    </row>
    <row r="285" spans="1:25" s="17" customFormat="1" ht="47.25" outlineLevel="6">
      <c r="A285" s="5" t="s">
        <v>399</v>
      </c>
      <c r="B285" s="6" t="s">
        <v>222</v>
      </c>
      <c r="C285" s="6" t="s">
        <v>398</v>
      </c>
      <c r="D285" s="6" t="s">
        <v>5</v>
      </c>
      <c r="E285" s="6"/>
      <c r="F285" s="41">
        <f>F286</f>
        <v>3298.423</v>
      </c>
      <c r="G285" s="70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77"/>
      <c r="X285" s="41">
        <f>X286</f>
        <v>3298.423</v>
      </c>
      <c r="Y285" s="65">
        <f t="shared" si="32"/>
        <v>100</v>
      </c>
    </row>
    <row r="286" spans="1:25" s="17" customFormat="1" ht="18.75" outlineLevel="6">
      <c r="A286" s="66" t="s">
        <v>319</v>
      </c>
      <c r="B286" s="67" t="s">
        <v>222</v>
      </c>
      <c r="C286" s="67" t="s">
        <v>398</v>
      </c>
      <c r="D286" s="67" t="s">
        <v>318</v>
      </c>
      <c r="E286" s="67"/>
      <c r="F286" s="69">
        <f>F287</f>
        <v>3298.423</v>
      </c>
      <c r="G286" s="102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86"/>
      <c r="X286" s="69">
        <f>X287</f>
        <v>3298.423</v>
      </c>
      <c r="Y286" s="65">
        <f t="shared" si="32"/>
        <v>100</v>
      </c>
    </row>
    <row r="287" spans="1:25" s="17" customFormat="1" ht="31.5" outlineLevel="6">
      <c r="A287" s="23" t="s">
        <v>320</v>
      </c>
      <c r="B287" s="24" t="s">
        <v>222</v>
      </c>
      <c r="C287" s="24" t="s">
        <v>398</v>
      </c>
      <c r="D287" s="24" t="s">
        <v>317</v>
      </c>
      <c r="E287" s="24"/>
      <c r="F287" s="42">
        <v>3298.423</v>
      </c>
      <c r="G287" s="70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77"/>
      <c r="X287" s="42">
        <v>3298.423</v>
      </c>
      <c r="Y287" s="65">
        <f t="shared" si="32"/>
        <v>100</v>
      </c>
    </row>
    <row r="288" spans="1:25" s="17" customFormat="1" ht="31.5" outlineLevel="6">
      <c r="A288" s="5" t="s">
        <v>390</v>
      </c>
      <c r="B288" s="6" t="s">
        <v>222</v>
      </c>
      <c r="C288" s="6" t="s">
        <v>389</v>
      </c>
      <c r="D288" s="6" t="s">
        <v>5</v>
      </c>
      <c r="E288" s="6"/>
      <c r="F288" s="41">
        <f>F289</f>
        <v>123.031</v>
      </c>
      <c r="G288" s="70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77"/>
      <c r="X288" s="41">
        <f>X289</f>
        <v>15.95</v>
      </c>
      <c r="Y288" s="65">
        <f t="shared" si="32"/>
        <v>12.964212271703879</v>
      </c>
    </row>
    <row r="289" spans="1:25" s="17" customFormat="1" ht="47.25" outlineLevel="6">
      <c r="A289" s="66" t="s">
        <v>387</v>
      </c>
      <c r="B289" s="67" t="s">
        <v>222</v>
      </c>
      <c r="C289" s="67" t="s">
        <v>389</v>
      </c>
      <c r="D289" s="67" t="s">
        <v>385</v>
      </c>
      <c r="E289" s="67"/>
      <c r="F289" s="69">
        <f>F290</f>
        <v>123.031</v>
      </c>
      <c r="G289" s="102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86"/>
      <c r="X289" s="69">
        <f>X290</f>
        <v>15.95</v>
      </c>
      <c r="Y289" s="65">
        <f t="shared" si="32"/>
        <v>12.964212271703879</v>
      </c>
    </row>
    <row r="290" spans="1:25" s="17" customFormat="1" ht="63" outlineLevel="6">
      <c r="A290" s="23" t="s">
        <v>388</v>
      </c>
      <c r="B290" s="24" t="s">
        <v>222</v>
      </c>
      <c r="C290" s="24" t="s">
        <v>389</v>
      </c>
      <c r="D290" s="24" t="s">
        <v>386</v>
      </c>
      <c r="E290" s="24"/>
      <c r="F290" s="42">
        <v>123.031</v>
      </c>
      <c r="G290" s="70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77"/>
      <c r="X290" s="42">
        <v>15.95</v>
      </c>
      <c r="Y290" s="65">
        <f t="shared" si="32"/>
        <v>12.964212271703879</v>
      </c>
    </row>
    <row r="291" spans="1:25" s="17" customFormat="1" ht="31.5" outlineLevel="6">
      <c r="A291" s="25" t="s">
        <v>350</v>
      </c>
      <c r="B291" s="14" t="s">
        <v>222</v>
      </c>
      <c r="C291" s="14" t="s">
        <v>327</v>
      </c>
      <c r="D291" s="14" t="s">
        <v>5</v>
      </c>
      <c r="E291" s="14"/>
      <c r="F291" s="40">
        <f>F292</f>
        <v>2356.11786</v>
      </c>
      <c r="G291" s="70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77"/>
      <c r="X291" s="40">
        <f>X292</f>
        <v>2309.591</v>
      </c>
      <c r="Y291" s="65">
        <f t="shared" si="32"/>
        <v>98.02527450812669</v>
      </c>
    </row>
    <row r="292" spans="1:25" s="17" customFormat="1" ht="18.75" outlineLevel="6">
      <c r="A292" s="5" t="s">
        <v>92</v>
      </c>
      <c r="B292" s="6" t="s">
        <v>222</v>
      </c>
      <c r="C292" s="6" t="s">
        <v>428</v>
      </c>
      <c r="D292" s="6" t="s">
        <v>93</v>
      </c>
      <c r="E292" s="6"/>
      <c r="F292" s="41">
        <f>F293</f>
        <v>2356.11786</v>
      </c>
      <c r="G292" s="70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77"/>
      <c r="X292" s="41">
        <f>X293</f>
        <v>2309.591</v>
      </c>
      <c r="Y292" s="65">
        <f t="shared" si="32"/>
        <v>98.02527450812669</v>
      </c>
    </row>
    <row r="293" spans="1:25" s="17" customFormat="1" ht="31.5" outlineLevel="6">
      <c r="A293" s="27" t="s">
        <v>94</v>
      </c>
      <c r="B293" s="24" t="s">
        <v>222</v>
      </c>
      <c r="C293" s="24" t="s">
        <v>428</v>
      </c>
      <c r="D293" s="24" t="s">
        <v>95</v>
      </c>
      <c r="E293" s="24"/>
      <c r="F293" s="42">
        <v>2356.11786</v>
      </c>
      <c r="G293" s="70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77"/>
      <c r="X293" s="42">
        <v>2309.591</v>
      </c>
      <c r="Y293" s="65">
        <f t="shared" si="32"/>
        <v>98.02527450812669</v>
      </c>
    </row>
    <row r="294" spans="1:25" s="17" customFormat="1" ht="31.5" outlineLevel="6">
      <c r="A294" s="27" t="s">
        <v>94</v>
      </c>
      <c r="B294" s="24" t="s">
        <v>222</v>
      </c>
      <c r="C294" s="24" t="s">
        <v>419</v>
      </c>
      <c r="D294" s="24" t="s">
        <v>95</v>
      </c>
      <c r="E294" s="24"/>
      <c r="F294" s="42">
        <v>0</v>
      </c>
      <c r="G294" s="70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77"/>
      <c r="X294" s="42">
        <v>7580.23</v>
      </c>
      <c r="Y294" s="65">
        <v>0</v>
      </c>
    </row>
    <row r="295" spans="1:25" s="17" customFormat="1" ht="17.25" customHeight="1" outlineLevel="3">
      <c r="A295" s="7" t="s">
        <v>36</v>
      </c>
      <c r="B295" s="8" t="s">
        <v>12</v>
      </c>
      <c r="C295" s="8" t="s">
        <v>232</v>
      </c>
      <c r="D295" s="8" t="s">
        <v>5</v>
      </c>
      <c r="E295" s="8"/>
      <c r="F295" s="39">
        <f>+F296</f>
        <v>0.72947</v>
      </c>
      <c r="G295" s="74" t="e">
        <f>#REF!+#REF!</f>
        <v>#REF!</v>
      </c>
      <c r="H295" s="39" t="e">
        <f>#REF!+#REF!</f>
        <v>#REF!</v>
      </c>
      <c r="I295" s="39" t="e">
        <f>#REF!+#REF!</f>
        <v>#REF!</v>
      </c>
      <c r="J295" s="39" t="e">
        <f>#REF!+#REF!</f>
        <v>#REF!</v>
      </c>
      <c r="K295" s="39" t="e">
        <f>#REF!+#REF!</f>
        <v>#REF!</v>
      </c>
      <c r="L295" s="39" t="e">
        <f>#REF!+#REF!</f>
        <v>#REF!</v>
      </c>
      <c r="M295" s="39" t="e">
        <f>#REF!+#REF!</f>
        <v>#REF!</v>
      </c>
      <c r="N295" s="39" t="e">
        <f>#REF!+#REF!</f>
        <v>#REF!</v>
      </c>
      <c r="O295" s="39" t="e">
        <f>#REF!+#REF!</f>
        <v>#REF!</v>
      </c>
      <c r="P295" s="39" t="e">
        <f>#REF!+#REF!</f>
        <v>#REF!</v>
      </c>
      <c r="Q295" s="39" t="e">
        <f>#REF!+#REF!</f>
        <v>#REF!</v>
      </c>
      <c r="R295" s="39" t="e">
        <f>#REF!+#REF!</f>
        <v>#REF!</v>
      </c>
      <c r="S295" s="39" t="e">
        <f>#REF!+#REF!</f>
        <v>#REF!</v>
      </c>
      <c r="T295" s="39" t="e">
        <f>#REF!+#REF!</f>
        <v>#REF!</v>
      </c>
      <c r="U295" s="39" t="e">
        <f>#REF!+#REF!</f>
        <v>#REF!</v>
      </c>
      <c r="V295" s="39" t="e">
        <f>#REF!+#REF!</f>
        <v>#REF!</v>
      </c>
      <c r="W295" s="77"/>
      <c r="X295" s="39">
        <f>+X296</f>
        <v>0.729</v>
      </c>
      <c r="Y295" s="65">
        <f t="shared" si="32"/>
        <v>99.93556966016423</v>
      </c>
    </row>
    <row r="296" spans="1:25" s="17" customFormat="1" ht="17.25" customHeight="1" outlineLevel="3">
      <c r="A296" s="15" t="s">
        <v>130</v>
      </c>
      <c r="B296" s="8" t="s">
        <v>12</v>
      </c>
      <c r="C296" s="8" t="s">
        <v>233</v>
      </c>
      <c r="D296" s="8" t="s">
        <v>5</v>
      </c>
      <c r="E296" s="8"/>
      <c r="F296" s="39">
        <f>F297</f>
        <v>0.72947</v>
      </c>
      <c r="G296" s="74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77"/>
      <c r="X296" s="39">
        <f>X297</f>
        <v>0.729</v>
      </c>
      <c r="Y296" s="65">
        <f t="shared" si="32"/>
        <v>99.93556966016423</v>
      </c>
    </row>
    <row r="297" spans="1:25" s="17" customFormat="1" ht="17.25" customHeight="1" outlineLevel="3">
      <c r="A297" s="15" t="s">
        <v>132</v>
      </c>
      <c r="B297" s="8" t="s">
        <v>12</v>
      </c>
      <c r="C297" s="8" t="s">
        <v>234</v>
      </c>
      <c r="D297" s="8" t="s">
        <v>5</v>
      </c>
      <c r="E297" s="8"/>
      <c r="F297" s="39">
        <f>F298+F304</f>
        <v>0.72947</v>
      </c>
      <c r="G297" s="74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77"/>
      <c r="X297" s="39">
        <f>X298+X304</f>
        <v>0.729</v>
      </c>
      <c r="Y297" s="65">
        <f t="shared" si="32"/>
        <v>99.93556966016423</v>
      </c>
    </row>
    <row r="298" spans="1:25" s="17" customFormat="1" ht="50.25" customHeight="1" outlineLevel="3">
      <c r="A298" s="30" t="s">
        <v>180</v>
      </c>
      <c r="B298" s="14" t="s">
        <v>12</v>
      </c>
      <c r="C298" s="14" t="s">
        <v>257</v>
      </c>
      <c r="D298" s="14" t="s">
        <v>5</v>
      </c>
      <c r="E298" s="14"/>
      <c r="F298" s="40">
        <f>F299+F302</f>
        <v>0.72947</v>
      </c>
      <c r="G298" s="74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77"/>
      <c r="X298" s="40">
        <f>X299+X302</f>
        <v>0.729</v>
      </c>
      <c r="Y298" s="65">
        <f t="shared" si="32"/>
        <v>99.93556966016423</v>
      </c>
    </row>
    <row r="299" spans="1:25" s="17" customFormat="1" ht="18" customHeight="1" outlineLevel="3">
      <c r="A299" s="5" t="s">
        <v>91</v>
      </c>
      <c r="B299" s="6" t="s">
        <v>12</v>
      </c>
      <c r="C299" s="6" t="s">
        <v>257</v>
      </c>
      <c r="D299" s="6" t="s">
        <v>90</v>
      </c>
      <c r="E299" s="6"/>
      <c r="F299" s="41">
        <f>F300+F301</f>
        <v>0.61</v>
      </c>
      <c r="G299" s="74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77"/>
      <c r="X299" s="41">
        <f>X300+X301</f>
        <v>0.61</v>
      </c>
      <c r="Y299" s="65">
        <f t="shared" si="32"/>
        <v>100</v>
      </c>
    </row>
    <row r="300" spans="1:25" s="17" customFormat="1" ht="17.25" customHeight="1" outlineLevel="3">
      <c r="A300" s="23" t="s">
        <v>225</v>
      </c>
      <c r="B300" s="24" t="s">
        <v>12</v>
      </c>
      <c r="C300" s="24" t="s">
        <v>257</v>
      </c>
      <c r="D300" s="24" t="s">
        <v>88</v>
      </c>
      <c r="E300" s="24"/>
      <c r="F300" s="42">
        <v>0.47</v>
      </c>
      <c r="G300" s="74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77"/>
      <c r="X300" s="42">
        <v>0.47</v>
      </c>
      <c r="Y300" s="65">
        <f t="shared" si="32"/>
        <v>100</v>
      </c>
    </row>
    <row r="301" spans="1:25" s="17" customFormat="1" ht="50.25" customHeight="1" outlineLevel="3">
      <c r="A301" s="23" t="s">
        <v>226</v>
      </c>
      <c r="B301" s="24" t="s">
        <v>12</v>
      </c>
      <c r="C301" s="24" t="s">
        <v>257</v>
      </c>
      <c r="D301" s="24" t="s">
        <v>227</v>
      </c>
      <c r="E301" s="24"/>
      <c r="F301" s="42">
        <v>0.14</v>
      </c>
      <c r="G301" s="74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77"/>
      <c r="X301" s="42">
        <v>0.14</v>
      </c>
      <c r="Y301" s="65">
        <f t="shared" si="32"/>
        <v>100</v>
      </c>
    </row>
    <row r="302" spans="1:25" s="17" customFormat="1" ht="17.25" customHeight="1" outlineLevel="3">
      <c r="A302" s="5" t="s">
        <v>92</v>
      </c>
      <c r="B302" s="6" t="s">
        <v>12</v>
      </c>
      <c r="C302" s="6" t="s">
        <v>257</v>
      </c>
      <c r="D302" s="6" t="s">
        <v>93</v>
      </c>
      <c r="E302" s="6"/>
      <c r="F302" s="41">
        <f>F303</f>
        <v>0.11947</v>
      </c>
      <c r="G302" s="74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77"/>
      <c r="X302" s="41">
        <f>X303</f>
        <v>0.119</v>
      </c>
      <c r="Y302" s="65">
        <f t="shared" si="32"/>
        <v>99.6065957981083</v>
      </c>
    </row>
    <row r="303" spans="1:25" s="17" customFormat="1" ht="17.25" customHeight="1" outlineLevel="3">
      <c r="A303" s="23" t="s">
        <v>94</v>
      </c>
      <c r="B303" s="24" t="s">
        <v>12</v>
      </c>
      <c r="C303" s="24" t="s">
        <v>257</v>
      </c>
      <c r="D303" s="24" t="s">
        <v>95</v>
      </c>
      <c r="E303" s="24"/>
      <c r="F303" s="42">
        <v>0.11947</v>
      </c>
      <c r="G303" s="74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77"/>
      <c r="X303" s="42">
        <v>0.119</v>
      </c>
      <c r="Y303" s="65">
        <f t="shared" si="32"/>
        <v>99.6065957981083</v>
      </c>
    </row>
    <row r="304" spans="1:25" s="17" customFormat="1" ht="17.25" customHeight="1" outlineLevel="3">
      <c r="A304" s="25" t="s">
        <v>198</v>
      </c>
      <c r="B304" s="14" t="s">
        <v>12</v>
      </c>
      <c r="C304" s="14" t="s">
        <v>439</v>
      </c>
      <c r="D304" s="14" t="s">
        <v>5</v>
      </c>
      <c r="E304" s="14"/>
      <c r="F304" s="40">
        <f>F305</f>
        <v>0</v>
      </c>
      <c r="G304" s="74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77"/>
      <c r="X304" s="40">
        <f>X305</f>
        <v>0</v>
      </c>
      <c r="Y304" s="65">
        <v>0</v>
      </c>
    </row>
    <row r="305" spans="1:25" s="17" customFormat="1" ht="17.25" customHeight="1" outlineLevel="3">
      <c r="A305" s="5" t="s">
        <v>92</v>
      </c>
      <c r="B305" s="6" t="s">
        <v>12</v>
      </c>
      <c r="C305" s="6" t="s">
        <v>439</v>
      </c>
      <c r="D305" s="6" t="s">
        <v>93</v>
      </c>
      <c r="E305" s="6"/>
      <c r="F305" s="41">
        <f>F306</f>
        <v>0</v>
      </c>
      <c r="G305" s="74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77"/>
      <c r="X305" s="41">
        <f>X306</f>
        <v>0</v>
      </c>
      <c r="Y305" s="65">
        <v>0</v>
      </c>
    </row>
    <row r="306" spans="1:25" s="17" customFormat="1" ht="17.25" customHeight="1" outlineLevel="3">
      <c r="A306" s="23" t="s">
        <v>94</v>
      </c>
      <c r="B306" s="24" t="s">
        <v>12</v>
      </c>
      <c r="C306" s="24" t="s">
        <v>439</v>
      </c>
      <c r="D306" s="24" t="s">
        <v>95</v>
      </c>
      <c r="E306" s="24"/>
      <c r="F306" s="42">
        <v>0</v>
      </c>
      <c r="G306" s="74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77"/>
      <c r="X306" s="42">
        <v>0</v>
      </c>
      <c r="Y306" s="65">
        <v>0</v>
      </c>
    </row>
    <row r="307" spans="1:25" s="17" customFormat="1" ht="18.75" outlineLevel="6">
      <c r="A307" s="12" t="s">
        <v>54</v>
      </c>
      <c r="B307" s="13" t="s">
        <v>53</v>
      </c>
      <c r="C307" s="13" t="s">
        <v>232</v>
      </c>
      <c r="D307" s="13" t="s">
        <v>5</v>
      </c>
      <c r="E307" s="13"/>
      <c r="F307" s="38">
        <f>F308+F341+F385+F418+F423+F434</f>
        <v>739978.0476299999</v>
      </c>
      <c r="G307" s="70" t="e">
        <f aca="true" t="shared" si="33" ref="G307:V307">G313+G341+G423+G434</f>
        <v>#REF!</v>
      </c>
      <c r="H307" s="38" t="e">
        <f t="shared" si="33"/>
        <v>#REF!</v>
      </c>
      <c r="I307" s="38" t="e">
        <f t="shared" si="33"/>
        <v>#REF!</v>
      </c>
      <c r="J307" s="38" t="e">
        <f t="shared" si="33"/>
        <v>#REF!</v>
      </c>
      <c r="K307" s="38" t="e">
        <f t="shared" si="33"/>
        <v>#REF!</v>
      </c>
      <c r="L307" s="38" t="e">
        <f t="shared" si="33"/>
        <v>#REF!</v>
      </c>
      <c r="M307" s="38" t="e">
        <f t="shared" si="33"/>
        <v>#REF!</v>
      </c>
      <c r="N307" s="38" t="e">
        <f t="shared" si="33"/>
        <v>#REF!</v>
      </c>
      <c r="O307" s="38" t="e">
        <f t="shared" si="33"/>
        <v>#REF!</v>
      </c>
      <c r="P307" s="38" t="e">
        <f t="shared" si="33"/>
        <v>#REF!</v>
      </c>
      <c r="Q307" s="38" t="e">
        <f t="shared" si="33"/>
        <v>#REF!</v>
      </c>
      <c r="R307" s="38" t="e">
        <f t="shared" si="33"/>
        <v>#REF!</v>
      </c>
      <c r="S307" s="38" t="e">
        <f t="shared" si="33"/>
        <v>#REF!</v>
      </c>
      <c r="T307" s="38" t="e">
        <f t="shared" si="33"/>
        <v>#REF!</v>
      </c>
      <c r="U307" s="38" t="e">
        <f t="shared" si="33"/>
        <v>#REF!</v>
      </c>
      <c r="V307" s="38" t="e">
        <f t="shared" si="33"/>
        <v>#REF!</v>
      </c>
      <c r="W307" s="77"/>
      <c r="X307" s="38">
        <f>X308+X341+X385+X418+X423+X434</f>
        <v>727404.187</v>
      </c>
      <c r="Y307" s="65">
        <f t="shared" si="32"/>
        <v>98.30077923659067</v>
      </c>
    </row>
    <row r="308" spans="1:25" s="17" customFormat="1" ht="18.75" outlineLevel="6">
      <c r="A308" s="12" t="s">
        <v>44</v>
      </c>
      <c r="B308" s="13" t="s">
        <v>20</v>
      </c>
      <c r="C308" s="13" t="s">
        <v>232</v>
      </c>
      <c r="D308" s="13" t="s">
        <v>5</v>
      </c>
      <c r="E308" s="13"/>
      <c r="F308" s="38">
        <f>F313+F309</f>
        <v>149562.71748</v>
      </c>
      <c r="G308" s="70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77"/>
      <c r="X308" s="38">
        <f>X313+X309</f>
        <v>148277.567</v>
      </c>
      <c r="Y308" s="65">
        <f t="shared" si="32"/>
        <v>99.14072804930692</v>
      </c>
    </row>
    <row r="309" spans="1:25" s="17" customFormat="1" ht="31.5" outlineLevel="6">
      <c r="A309" s="15" t="s">
        <v>130</v>
      </c>
      <c r="B309" s="8" t="s">
        <v>20</v>
      </c>
      <c r="C309" s="8" t="s">
        <v>233</v>
      </c>
      <c r="D309" s="8" t="s">
        <v>5</v>
      </c>
      <c r="E309" s="8"/>
      <c r="F309" s="39">
        <f>F310</f>
        <v>4514.64469</v>
      </c>
      <c r="G309" s="70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77"/>
      <c r="X309" s="39">
        <f>X310</f>
        <v>4514.645</v>
      </c>
      <c r="Y309" s="65">
        <f t="shared" si="32"/>
        <v>100.00000686654258</v>
      </c>
    </row>
    <row r="310" spans="1:25" s="17" customFormat="1" ht="31.5" outlineLevel="6">
      <c r="A310" s="15" t="s">
        <v>132</v>
      </c>
      <c r="B310" s="8" t="s">
        <v>20</v>
      </c>
      <c r="C310" s="8" t="s">
        <v>234</v>
      </c>
      <c r="D310" s="8" t="s">
        <v>5</v>
      </c>
      <c r="E310" s="8"/>
      <c r="F310" s="39">
        <f>F311</f>
        <v>4514.64469</v>
      </c>
      <c r="G310" s="70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77"/>
      <c r="X310" s="39">
        <f>X311</f>
        <v>4514.645</v>
      </c>
      <c r="Y310" s="65">
        <f t="shared" si="32"/>
        <v>100.00000686654258</v>
      </c>
    </row>
    <row r="311" spans="1:25" s="17" customFormat="1" ht="31.5" outlineLevel="6">
      <c r="A311" s="25" t="s">
        <v>323</v>
      </c>
      <c r="B311" s="14" t="s">
        <v>20</v>
      </c>
      <c r="C311" s="14" t="s">
        <v>346</v>
      </c>
      <c r="D311" s="14" t="s">
        <v>5</v>
      </c>
      <c r="E311" s="14"/>
      <c r="F311" s="40">
        <f>F312</f>
        <v>4514.64469</v>
      </c>
      <c r="G311" s="70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77"/>
      <c r="X311" s="40">
        <f>X312</f>
        <v>4514.645</v>
      </c>
      <c r="Y311" s="65">
        <f t="shared" si="32"/>
        <v>100.00000686654258</v>
      </c>
    </row>
    <row r="312" spans="1:25" s="17" customFormat="1" ht="18.75" outlineLevel="6">
      <c r="A312" s="47" t="s">
        <v>84</v>
      </c>
      <c r="B312" s="46" t="s">
        <v>20</v>
      </c>
      <c r="C312" s="46" t="s">
        <v>346</v>
      </c>
      <c r="D312" s="46" t="s">
        <v>85</v>
      </c>
      <c r="E312" s="46"/>
      <c r="F312" s="48">
        <v>4514.64469</v>
      </c>
      <c r="G312" s="104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79"/>
      <c r="X312" s="48">
        <v>4514.645</v>
      </c>
      <c r="Y312" s="65">
        <f t="shared" si="32"/>
        <v>100.00000686654258</v>
      </c>
    </row>
    <row r="313" spans="1:25" s="17" customFormat="1" ht="15.75" outlineLevel="6">
      <c r="A313" s="31" t="s">
        <v>210</v>
      </c>
      <c r="B313" s="8" t="s">
        <v>20</v>
      </c>
      <c r="C313" s="8" t="s">
        <v>258</v>
      </c>
      <c r="D313" s="8" t="s">
        <v>5</v>
      </c>
      <c r="E313" s="8"/>
      <c r="F313" s="39">
        <f>F314+F333+F337</f>
        <v>145048.07279</v>
      </c>
      <c r="G313" s="74">
        <f aca="true" t="shared" si="34" ref="G313:V313">G314</f>
        <v>0</v>
      </c>
      <c r="H313" s="39">
        <f t="shared" si="34"/>
        <v>0</v>
      </c>
      <c r="I313" s="39">
        <f t="shared" si="34"/>
        <v>0</v>
      </c>
      <c r="J313" s="39">
        <f t="shared" si="34"/>
        <v>0</v>
      </c>
      <c r="K313" s="39">
        <f t="shared" si="34"/>
        <v>0</v>
      </c>
      <c r="L313" s="39">
        <f t="shared" si="34"/>
        <v>0</v>
      </c>
      <c r="M313" s="39">
        <f t="shared" si="34"/>
        <v>0</v>
      </c>
      <c r="N313" s="39">
        <f t="shared" si="34"/>
        <v>0</v>
      </c>
      <c r="O313" s="39">
        <f t="shared" si="34"/>
        <v>0</v>
      </c>
      <c r="P313" s="39">
        <f t="shared" si="34"/>
        <v>0</v>
      </c>
      <c r="Q313" s="39">
        <f t="shared" si="34"/>
        <v>0</v>
      </c>
      <c r="R313" s="39">
        <f t="shared" si="34"/>
        <v>0</v>
      </c>
      <c r="S313" s="39">
        <f t="shared" si="34"/>
        <v>0</v>
      </c>
      <c r="T313" s="39">
        <f t="shared" si="34"/>
        <v>0</v>
      </c>
      <c r="U313" s="39">
        <f t="shared" si="34"/>
        <v>0</v>
      </c>
      <c r="V313" s="39">
        <f t="shared" si="34"/>
        <v>0</v>
      </c>
      <c r="W313" s="77"/>
      <c r="X313" s="39">
        <f>X314+X333+X337</f>
        <v>143762.92200000002</v>
      </c>
      <c r="Y313" s="65">
        <f t="shared" si="32"/>
        <v>99.11398285735198</v>
      </c>
    </row>
    <row r="314" spans="1:25" s="17" customFormat="1" ht="19.5" customHeight="1" outlineLevel="6">
      <c r="A314" s="31" t="s">
        <v>150</v>
      </c>
      <c r="B314" s="8" t="s">
        <v>20</v>
      </c>
      <c r="C314" s="8" t="s">
        <v>259</v>
      </c>
      <c r="D314" s="8" t="s">
        <v>5</v>
      </c>
      <c r="E314" s="8"/>
      <c r="F314" s="39">
        <f>F315+F318+F321+F327+F330+F324</f>
        <v>144668.92279</v>
      </c>
      <c r="G314" s="74">
        <f aca="true" t="shared" si="35" ref="G314:V314">G315</f>
        <v>0</v>
      </c>
      <c r="H314" s="39">
        <f t="shared" si="35"/>
        <v>0</v>
      </c>
      <c r="I314" s="39">
        <f t="shared" si="35"/>
        <v>0</v>
      </c>
      <c r="J314" s="39">
        <f t="shared" si="35"/>
        <v>0</v>
      </c>
      <c r="K314" s="39">
        <f t="shared" si="35"/>
        <v>0</v>
      </c>
      <c r="L314" s="39">
        <f t="shared" si="35"/>
        <v>0</v>
      </c>
      <c r="M314" s="39">
        <f t="shared" si="35"/>
        <v>0</v>
      </c>
      <c r="N314" s="39">
        <f t="shared" si="35"/>
        <v>0</v>
      </c>
      <c r="O314" s="39">
        <f t="shared" si="35"/>
        <v>0</v>
      </c>
      <c r="P314" s="39">
        <f t="shared" si="35"/>
        <v>0</v>
      </c>
      <c r="Q314" s="39">
        <f t="shared" si="35"/>
        <v>0</v>
      </c>
      <c r="R314" s="39">
        <f t="shared" si="35"/>
        <v>0</v>
      </c>
      <c r="S314" s="39">
        <f t="shared" si="35"/>
        <v>0</v>
      </c>
      <c r="T314" s="39">
        <f t="shared" si="35"/>
        <v>0</v>
      </c>
      <c r="U314" s="39">
        <f t="shared" si="35"/>
        <v>0</v>
      </c>
      <c r="V314" s="39">
        <f t="shared" si="35"/>
        <v>0</v>
      </c>
      <c r="W314" s="77"/>
      <c r="X314" s="39">
        <f>X315+X318+X321+X327+X330+X324</f>
        <v>143383.77200000003</v>
      </c>
      <c r="Y314" s="65">
        <f t="shared" si="32"/>
        <v>99.11166077329166</v>
      </c>
    </row>
    <row r="315" spans="1:25" s="17" customFormat="1" ht="31.5" outlineLevel="6">
      <c r="A315" s="25" t="s">
        <v>151</v>
      </c>
      <c r="B315" s="14" t="s">
        <v>20</v>
      </c>
      <c r="C315" s="14" t="s">
        <v>260</v>
      </c>
      <c r="D315" s="14" t="s">
        <v>5</v>
      </c>
      <c r="E315" s="14"/>
      <c r="F315" s="40">
        <f>F316</f>
        <v>47210</v>
      </c>
      <c r="G315" s="75">
        <f aca="true" t="shared" si="36" ref="G315:V315">G317</f>
        <v>0</v>
      </c>
      <c r="H315" s="41">
        <f t="shared" si="36"/>
        <v>0</v>
      </c>
      <c r="I315" s="41">
        <f t="shared" si="36"/>
        <v>0</v>
      </c>
      <c r="J315" s="41">
        <f t="shared" si="36"/>
        <v>0</v>
      </c>
      <c r="K315" s="41">
        <f t="shared" si="36"/>
        <v>0</v>
      </c>
      <c r="L315" s="41">
        <f t="shared" si="36"/>
        <v>0</v>
      </c>
      <c r="M315" s="41">
        <f t="shared" si="36"/>
        <v>0</v>
      </c>
      <c r="N315" s="41">
        <f t="shared" si="36"/>
        <v>0</v>
      </c>
      <c r="O315" s="41">
        <f t="shared" si="36"/>
        <v>0</v>
      </c>
      <c r="P315" s="41">
        <f t="shared" si="36"/>
        <v>0</v>
      </c>
      <c r="Q315" s="41">
        <f t="shared" si="36"/>
        <v>0</v>
      </c>
      <c r="R315" s="41">
        <f t="shared" si="36"/>
        <v>0</v>
      </c>
      <c r="S315" s="41">
        <f t="shared" si="36"/>
        <v>0</v>
      </c>
      <c r="T315" s="41">
        <f t="shared" si="36"/>
        <v>0</v>
      </c>
      <c r="U315" s="41">
        <f t="shared" si="36"/>
        <v>0</v>
      </c>
      <c r="V315" s="41">
        <f t="shared" si="36"/>
        <v>0</v>
      </c>
      <c r="W315" s="77"/>
      <c r="X315" s="40">
        <f>X316</f>
        <v>47210</v>
      </c>
      <c r="Y315" s="65">
        <f t="shared" si="32"/>
        <v>100</v>
      </c>
    </row>
    <row r="316" spans="1:25" s="17" customFormat="1" ht="15.75" outlineLevel="6">
      <c r="A316" s="5" t="s">
        <v>115</v>
      </c>
      <c r="B316" s="6" t="s">
        <v>20</v>
      </c>
      <c r="C316" s="6" t="s">
        <v>260</v>
      </c>
      <c r="D316" s="6" t="s">
        <v>116</v>
      </c>
      <c r="E316" s="6"/>
      <c r="F316" s="41">
        <f>F317</f>
        <v>47210</v>
      </c>
      <c r="G316" s="75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77"/>
      <c r="X316" s="41">
        <f>X317</f>
        <v>47210</v>
      </c>
      <c r="Y316" s="65">
        <f t="shared" si="32"/>
        <v>100</v>
      </c>
    </row>
    <row r="317" spans="1:25" s="17" customFormat="1" ht="47.25" outlineLevel="6">
      <c r="A317" s="27" t="s">
        <v>189</v>
      </c>
      <c r="B317" s="24" t="s">
        <v>20</v>
      </c>
      <c r="C317" s="24" t="s">
        <v>260</v>
      </c>
      <c r="D317" s="24" t="s">
        <v>83</v>
      </c>
      <c r="E317" s="24"/>
      <c r="F317" s="42">
        <f>46210+1000</f>
        <v>47210</v>
      </c>
      <c r="G317" s="75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77"/>
      <c r="X317" s="42">
        <v>47210</v>
      </c>
      <c r="Y317" s="65">
        <f t="shared" si="32"/>
        <v>100</v>
      </c>
    </row>
    <row r="318" spans="1:25" s="17" customFormat="1" ht="63" outlineLevel="6">
      <c r="A318" s="30" t="s">
        <v>153</v>
      </c>
      <c r="B318" s="14" t="s">
        <v>20</v>
      </c>
      <c r="C318" s="14" t="s">
        <v>261</v>
      </c>
      <c r="D318" s="14" t="s">
        <v>5</v>
      </c>
      <c r="E318" s="14"/>
      <c r="F318" s="40">
        <f>F319</f>
        <v>86703</v>
      </c>
      <c r="G318" s="75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77"/>
      <c r="X318" s="40">
        <f>X319</f>
        <v>86703</v>
      </c>
      <c r="Y318" s="65">
        <f t="shared" si="32"/>
        <v>100</v>
      </c>
    </row>
    <row r="319" spans="1:25" s="17" customFormat="1" ht="15.75" outlineLevel="6">
      <c r="A319" s="5" t="s">
        <v>115</v>
      </c>
      <c r="B319" s="6" t="s">
        <v>20</v>
      </c>
      <c r="C319" s="6" t="s">
        <v>261</v>
      </c>
      <c r="D319" s="6" t="s">
        <v>116</v>
      </c>
      <c r="E319" s="6"/>
      <c r="F319" s="41">
        <f>F320</f>
        <v>86703</v>
      </c>
      <c r="G319" s="75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77"/>
      <c r="X319" s="41">
        <f>X320</f>
        <v>86703</v>
      </c>
      <c r="Y319" s="65">
        <f t="shared" si="32"/>
        <v>100</v>
      </c>
    </row>
    <row r="320" spans="1:25" s="17" customFormat="1" ht="47.25" outlineLevel="6">
      <c r="A320" s="27" t="s">
        <v>189</v>
      </c>
      <c r="B320" s="24" t="s">
        <v>20</v>
      </c>
      <c r="C320" s="24" t="s">
        <v>261</v>
      </c>
      <c r="D320" s="24" t="s">
        <v>83</v>
      </c>
      <c r="E320" s="24"/>
      <c r="F320" s="42">
        <v>86703</v>
      </c>
      <c r="G320" s="75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77"/>
      <c r="X320" s="42">
        <v>86703</v>
      </c>
      <c r="Y320" s="65">
        <f t="shared" si="32"/>
        <v>100</v>
      </c>
    </row>
    <row r="321" spans="1:25" s="17" customFormat="1" ht="31.5" outlineLevel="6">
      <c r="A321" s="30" t="s">
        <v>155</v>
      </c>
      <c r="B321" s="14" t="s">
        <v>20</v>
      </c>
      <c r="C321" s="14" t="s">
        <v>262</v>
      </c>
      <c r="D321" s="14" t="s">
        <v>5</v>
      </c>
      <c r="E321" s="14"/>
      <c r="F321" s="40">
        <f>F322</f>
        <v>9237.03086</v>
      </c>
      <c r="G321" s="75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77"/>
      <c r="X321" s="40">
        <f>X322</f>
        <v>8267.779</v>
      </c>
      <c r="Y321" s="65">
        <f t="shared" si="32"/>
        <v>89.5068894465077</v>
      </c>
    </row>
    <row r="322" spans="1:25" s="17" customFormat="1" ht="15.75" outlineLevel="6">
      <c r="A322" s="5" t="s">
        <v>115</v>
      </c>
      <c r="B322" s="6" t="s">
        <v>20</v>
      </c>
      <c r="C322" s="6" t="s">
        <v>262</v>
      </c>
      <c r="D322" s="6" t="s">
        <v>116</v>
      </c>
      <c r="E322" s="6"/>
      <c r="F322" s="41">
        <f>F323</f>
        <v>9237.03086</v>
      </c>
      <c r="G322" s="75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77"/>
      <c r="X322" s="41">
        <f>X323</f>
        <v>8267.779</v>
      </c>
      <c r="Y322" s="65">
        <f t="shared" si="32"/>
        <v>89.5068894465077</v>
      </c>
    </row>
    <row r="323" spans="1:27" s="17" customFormat="1" ht="15.75" outlineLevel="6">
      <c r="A323" s="27" t="s">
        <v>84</v>
      </c>
      <c r="B323" s="24" t="s">
        <v>20</v>
      </c>
      <c r="C323" s="24" t="s">
        <v>262</v>
      </c>
      <c r="D323" s="24" t="s">
        <v>85</v>
      </c>
      <c r="E323" s="24"/>
      <c r="F323" s="42">
        <v>9237.03086</v>
      </c>
      <c r="G323" s="75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77"/>
      <c r="X323" s="42">
        <v>8267.779</v>
      </c>
      <c r="Y323" s="65">
        <f t="shared" si="32"/>
        <v>89.5068894465077</v>
      </c>
      <c r="AA323" s="118"/>
    </row>
    <row r="324" spans="1:27" s="17" customFormat="1" ht="31.5" outlineLevel="6">
      <c r="A324" s="25" t="s">
        <v>463</v>
      </c>
      <c r="B324" s="14" t="s">
        <v>21</v>
      </c>
      <c r="C324" s="14" t="s">
        <v>464</v>
      </c>
      <c r="D324" s="14" t="s">
        <v>5</v>
      </c>
      <c r="E324" s="14"/>
      <c r="F324" s="40">
        <f>F325</f>
        <v>30</v>
      </c>
      <c r="G324" s="75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77"/>
      <c r="X324" s="40">
        <f>X325</f>
        <v>30</v>
      </c>
      <c r="Y324" s="65">
        <f t="shared" si="32"/>
        <v>100</v>
      </c>
      <c r="AA324" s="126"/>
    </row>
    <row r="325" spans="1:27" s="17" customFormat="1" ht="15.75" outlineLevel="6">
      <c r="A325" s="5" t="s">
        <v>115</v>
      </c>
      <c r="B325" s="6" t="s">
        <v>21</v>
      </c>
      <c r="C325" s="6" t="s">
        <v>464</v>
      </c>
      <c r="D325" s="6" t="s">
        <v>116</v>
      </c>
      <c r="E325" s="6"/>
      <c r="F325" s="41">
        <f>F326</f>
        <v>30</v>
      </c>
      <c r="G325" s="75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77"/>
      <c r="X325" s="41">
        <f>X326</f>
        <v>30</v>
      </c>
      <c r="Y325" s="65">
        <f t="shared" si="32"/>
        <v>100</v>
      </c>
      <c r="AA325" s="126"/>
    </row>
    <row r="326" spans="1:27" s="17" customFormat="1" ht="15.75" outlineLevel="6">
      <c r="A326" s="53" t="s">
        <v>84</v>
      </c>
      <c r="B326" s="24" t="s">
        <v>21</v>
      </c>
      <c r="C326" s="46" t="s">
        <v>464</v>
      </c>
      <c r="D326" s="24" t="s">
        <v>85</v>
      </c>
      <c r="E326" s="24"/>
      <c r="F326" s="42">
        <v>30</v>
      </c>
      <c r="G326" s="75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77"/>
      <c r="X326" s="42">
        <v>30</v>
      </c>
      <c r="Y326" s="65">
        <f t="shared" si="32"/>
        <v>100</v>
      </c>
      <c r="AA326" s="118"/>
    </row>
    <row r="327" spans="1:27" s="17" customFormat="1" ht="47.25" outlineLevel="6">
      <c r="A327" s="55" t="s">
        <v>361</v>
      </c>
      <c r="B327" s="14" t="s">
        <v>20</v>
      </c>
      <c r="C327" s="14" t="s">
        <v>362</v>
      </c>
      <c r="D327" s="14" t="s">
        <v>5</v>
      </c>
      <c r="E327" s="14"/>
      <c r="F327" s="40">
        <f>F328</f>
        <v>1453.70214</v>
      </c>
      <c r="G327" s="75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77"/>
      <c r="X327" s="40">
        <f>X328</f>
        <v>1137.803</v>
      </c>
      <c r="Y327" s="65">
        <f t="shared" si="32"/>
        <v>78.26933514729502</v>
      </c>
      <c r="AA327" s="126"/>
    </row>
    <row r="328" spans="1:27" s="17" customFormat="1" ht="15.75" outlineLevel="6">
      <c r="A328" s="5" t="s">
        <v>115</v>
      </c>
      <c r="B328" s="6" t="s">
        <v>20</v>
      </c>
      <c r="C328" s="6" t="s">
        <v>362</v>
      </c>
      <c r="D328" s="6" t="s">
        <v>116</v>
      </c>
      <c r="E328" s="6"/>
      <c r="F328" s="41">
        <f>F329</f>
        <v>1453.70214</v>
      </c>
      <c r="G328" s="75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77"/>
      <c r="X328" s="41">
        <f>X329</f>
        <v>1137.803</v>
      </c>
      <c r="Y328" s="65">
        <f t="shared" si="32"/>
        <v>78.26933514729502</v>
      </c>
      <c r="AA328" s="126"/>
    </row>
    <row r="329" spans="1:27" s="17" customFormat="1" ht="15.75" outlineLevel="6">
      <c r="A329" s="53" t="s">
        <v>84</v>
      </c>
      <c r="B329" s="24" t="s">
        <v>20</v>
      </c>
      <c r="C329" s="24" t="s">
        <v>362</v>
      </c>
      <c r="D329" s="24" t="s">
        <v>85</v>
      </c>
      <c r="E329" s="24"/>
      <c r="F329" s="42">
        <v>1453.70214</v>
      </c>
      <c r="G329" s="75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77"/>
      <c r="X329" s="42">
        <v>1137.803</v>
      </c>
      <c r="Y329" s="65">
        <f t="shared" si="32"/>
        <v>78.26933514729502</v>
      </c>
      <c r="AA329" s="118"/>
    </row>
    <row r="330" spans="1:27" s="17" customFormat="1" ht="47.25" outlineLevel="6">
      <c r="A330" s="55" t="s">
        <v>393</v>
      </c>
      <c r="B330" s="14" t="s">
        <v>20</v>
      </c>
      <c r="C330" s="14" t="s">
        <v>394</v>
      </c>
      <c r="D330" s="14" t="s">
        <v>5</v>
      </c>
      <c r="E330" s="14"/>
      <c r="F330" s="40">
        <f>F331</f>
        <v>35.18979</v>
      </c>
      <c r="G330" s="75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77"/>
      <c r="X330" s="40">
        <f>X331</f>
        <v>35.19</v>
      </c>
      <c r="Y330" s="65">
        <f t="shared" si="32"/>
        <v>100.00059676400454</v>
      </c>
      <c r="AA330" s="126"/>
    </row>
    <row r="331" spans="1:27" s="17" customFormat="1" ht="15.75" outlineLevel="6">
      <c r="A331" s="5" t="s">
        <v>115</v>
      </c>
      <c r="B331" s="6" t="s">
        <v>20</v>
      </c>
      <c r="C331" s="6" t="s">
        <v>394</v>
      </c>
      <c r="D331" s="6" t="s">
        <v>116</v>
      </c>
      <c r="E331" s="6"/>
      <c r="F331" s="41">
        <f>F332</f>
        <v>35.18979</v>
      </c>
      <c r="G331" s="75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77"/>
      <c r="X331" s="41">
        <f>X332</f>
        <v>35.19</v>
      </c>
      <c r="Y331" s="65">
        <f t="shared" si="32"/>
        <v>100.00059676400454</v>
      </c>
      <c r="AA331" s="126"/>
    </row>
    <row r="332" spans="1:27" s="17" customFormat="1" ht="15.75" outlineLevel="6">
      <c r="A332" s="53" t="s">
        <v>84</v>
      </c>
      <c r="B332" s="24" t="s">
        <v>20</v>
      </c>
      <c r="C332" s="24" t="s">
        <v>394</v>
      </c>
      <c r="D332" s="24" t="s">
        <v>85</v>
      </c>
      <c r="E332" s="24"/>
      <c r="F332" s="42">
        <v>35.18979</v>
      </c>
      <c r="G332" s="75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77"/>
      <c r="X332" s="42">
        <v>35.19</v>
      </c>
      <c r="Y332" s="65">
        <f t="shared" si="32"/>
        <v>100.00059676400454</v>
      </c>
      <c r="AA332" s="118"/>
    </row>
    <row r="333" spans="1:27" s="17" customFormat="1" ht="31.5" outlineLevel="6">
      <c r="A333" s="15" t="s">
        <v>211</v>
      </c>
      <c r="B333" s="8" t="s">
        <v>20</v>
      </c>
      <c r="C333" s="8" t="s">
        <v>263</v>
      </c>
      <c r="D333" s="8" t="s">
        <v>5</v>
      </c>
      <c r="E333" s="8"/>
      <c r="F333" s="39">
        <f>F334</f>
        <v>379.15</v>
      </c>
      <c r="G333" s="75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77"/>
      <c r="X333" s="39">
        <f>X334</f>
        <v>379.15</v>
      </c>
      <c r="Y333" s="65">
        <f t="shared" si="32"/>
        <v>100</v>
      </c>
      <c r="AA333" s="126"/>
    </row>
    <row r="334" spans="1:27" s="17" customFormat="1" ht="31.5" outlineLevel="6">
      <c r="A334" s="30" t="s">
        <v>152</v>
      </c>
      <c r="B334" s="14" t="s">
        <v>20</v>
      </c>
      <c r="C334" s="14" t="s">
        <v>264</v>
      </c>
      <c r="D334" s="14" t="s">
        <v>5</v>
      </c>
      <c r="E334" s="14"/>
      <c r="F334" s="40">
        <f>F335</f>
        <v>379.15</v>
      </c>
      <c r="G334" s="75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77"/>
      <c r="X334" s="40">
        <f>X335</f>
        <v>379.15</v>
      </c>
      <c r="Y334" s="65">
        <f t="shared" si="32"/>
        <v>100</v>
      </c>
      <c r="AA334" s="126"/>
    </row>
    <row r="335" spans="1:27" s="17" customFormat="1" ht="15.75" outlineLevel="6">
      <c r="A335" s="5" t="s">
        <v>115</v>
      </c>
      <c r="B335" s="6" t="s">
        <v>20</v>
      </c>
      <c r="C335" s="6" t="s">
        <v>264</v>
      </c>
      <c r="D335" s="6" t="s">
        <v>116</v>
      </c>
      <c r="E335" s="6"/>
      <c r="F335" s="41">
        <f>F336</f>
        <v>379.15</v>
      </c>
      <c r="G335" s="75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77"/>
      <c r="X335" s="41">
        <f>X336</f>
        <v>379.15</v>
      </c>
      <c r="Y335" s="65">
        <f aca="true" t="shared" si="37" ref="Y335:Y398">X335/F335*100</f>
        <v>100</v>
      </c>
      <c r="AA335" s="126"/>
    </row>
    <row r="336" spans="1:27" s="17" customFormat="1" ht="15.75" outlineLevel="6">
      <c r="A336" s="27" t="s">
        <v>84</v>
      </c>
      <c r="B336" s="24" t="s">
        <v>20</v>
      </c>
      <c r="C336" s="24" t="s">
        <v>264</v>
      </c>
      <c r="D336" s="24" t="s">
        <v>85</v>
      </c>
      <c r="E336" s="24"/>
      <c r="F336" s="42">
        <v>379.15</v>
      </c>
      <c r="G336" s="75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77"/>
      <c r="X336" s="42">
        <v>379.15</v>
      </c>
      <c r="Y336" s="65">
        <f t="shared" si="37"/>
        <v>100</v>
      </c>
      <c r="AA336" s="118"/>
    </row>
    <row r="337" spans="1:27" s="17" customFormat="1" ht="15.75" outlineLevel="6">
      <c r="A337" s="15" t="s">
        <v>310</v>
      </c>
      <c r="B337" s="8" t="s">
        <v>20</v>
      </c>
      <c r="C337" s="8" t="s">
        <v>312</v>
      </c>
      <c r="D337" s="8" t="s">
        <v>5</v>
      </c>
      <c r="E337" s="8"/>
      <c r="F337" s="39">
        <f>F338</f>
        <v>0</v>
      </c>
      <c r="G337" s="75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77"/>
      <c r="X337" s="39">
        <f>X338</f>
        <v>0</v>
      </c>
      <c r="Y337" s="65">
        <v>0</v>
      </c>
      <c r="AA337" s="126"/>
    </row>
    <row r="338" spans="1:27" s="17" customFormat="1" ht="15.75" outlineLevel="6">
      <c r="A338" s="30" t="s">
        <v>311</v>
      </c>
      <c r="B338" s="14" t="s">
        <v>20</v>
      </c>
      <c r="C338" s="14" t="s">
        <v>321</v>
      </c>
      <c r="D338" s="14" t="s">
        <v>5</v>
      </c>
      <c r="E338" s="14"/>
      <c r="F338" s="40">
        <f>F339</f>
        <v>0</v>
      </c>
      <c r="G338" s="75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77"/>
      <c r="X338" s="40">
        <f>X339</f>
        <v>0</v>
      </c>
      <c r="Y338" s="65">
        <v>0</v>
      </c>
      <c r="AA338" s="126"/>
    </row>
    <row r="339" spans="1:27" s="17" customFormat="1" ht="15.75" outlineLevel="6">
      <c r="A339" s="5" t="s">
        <v>115</v>
      </c>
      <c r="B339" s="6" t="s">
        <v>20</v>
      </c>
      <c r="C339" s="6" t="s">
        <v>321</v>
      </c>
      <c r="D339" s="6" t="s">
        <v>116</v>
      </c>
      <c r="E339" s="6"/>
      <c r="F339" s="41">
        <f>F340</f>
        <v>0</v>
      </c>
      <c r="G339" s="75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77"/>
      <c r="X339" s="41">
        <f>X340</f>
        <v>0</v>
      </c>
      <c r="Y339" s="65">
        <v>0</v>
      </c>
      <c r="AA339" s="126"/>
    </row>
    <row r="340" spans="1:27" s="17" customFormat="1" ht="15.75" outlineLevel="6">
      <c r="A340" s="27" t="s">
        <v>84</v>
      </c>
      <c r="B340" s="24" t="s">
        <v>20</v>
      </c>
      <c r="C340" s="24" t="s">
        <v>321</v>
      </c>
      <c r="D340" s="24" t="s">
        <v>85</v>
      </c>
      <c r="E340" s="24"/>
      <c r="F340" s="42">
        <v>0</v>
      </c>
      <c r="G340" s="75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77"/>
      <c r="X340" s="42">
        <v>0</v>
      </c>
      <c r="Y340" s="65">
        <v>0</v>
      </c>
      <c r="AA340" s="126"/>
    </row>
    <row r="341" spans="1:27" s="17" customFormat="1" ht="15.75" outlineLevel="6">
      <c r="A341" s="32" t="s">
        <v>43</v>
      </c>
      <c r="B341" s="22" t="s">
        <v>21</v>
      </c>
      <c r="C341" s="22" t="s">
        <v>232</v>
      </c>
      <c r="D341" s="22" t="s">
        <v>5</v>
      </c>
      <c r="E341" s="22"/>
      <c r="F341" s="45">
        <f>F342+F346+F382</f>
        <v>519332.98295</v>
      </c>
      <c r="G341" s="74" t="e">
        <f>G347+#REF!+G413+#REF!+#REF!+#REF!+#REF!</f>
        <v>#REF!</v>
      </c>
      <c r="H341" s="39" t="e">
        <f>H347+#REF!+H413+#REF!+#REF!+#REF!+#REF!</f>
        <v>#REF!</v>
      </c>
      <c r="I341" s="39" t="e">
        <f>I347+#REF!+I413+#REF!+#REF!+#REF!+#REF!</f>
        <v>#REF!</v>
      </c>
      <c r="J341" s="39" t="e">
        <f>J347+#REF!+J413+#REF!+#REF!+#REF!+#REF!</f>
        <v>#REF!</v>
      </c>
      <c r="K341" s="39" t="e">
        <f>K347+#REF!+K413+#REF!+#REF!+#REF!+#REF!</f>
        <v>#REF!</v>
      </c>
      <c r="L341" s="39" t="e">
        <f>L347+#REF!+L413+#REF!+#REF!+#REF!+#REF!</f>
        <v>#REF!</v>
      </c>
      <c r="M341" s="39" t="e">
        <f>M347+#REF!+M413+#REF!+#REF!+#REF!+#REF!</f>
        <v>#REF!</v>
      </c>
      <c r="N341" s="39" t="e">
        <f>N347+#REF!+N413+#REF!+#REF!+#REF!+#REF!</f>
        <v>#REF!</v>
      </c>
      <c r="O341" s="39" t="e">
        <f>O347+#REF!+O413+#REF!+#REF!+#REF!+#REF!</f>
        <v>#REF!</v>
      </c>
      <c r="P341" s="39" t="e">
        <f>P347+#REF!+P413+#REF!+#REF!+#REF!+#REF!</f>
        <v>#REF!</v>
      </c>
      <c r="Q341" s="39" t="e">
        <f>Q347+#REF!+Q413+#REF!+#REF!+#REF!+#REF!</f>
        <v>#REF!</v>
      </c>
      <c r="R341" s="39" t="e">
        <f>R347+#REF!+R413+#REF!+#REF!+#REF!+#REF!</f>
        <v>#REF!</v>
      </c>
      <c r="S341" s="39" t="e">
        <f>S347+#REF!+S413+#REF!+#REF!+#REF!+#REF!</f>
        <v>#REF!</v>
      </c>
      <c r="T341" s="39" t="e">
        <f>T347+#REF!+T413+#REF!+#REF!+#REF!+#REF!</f>
        <v>#REF!</v>
      </c>
      <c r="U341" s="39" t="e">
        <f>U347+#REF!+U413+#REF!+#REF!+#REF!+#REF!</f>
        <v>#REF!</v>
      </c>
      <c r="V341" s="39" t="e">
        <f>V347+#REF!+V413+#REF!+#REF!+#REF!+#REF!</f>
        <v>#REF!</v>
      </c>
      <c r="W341" s="77"/>
      <c r="X341" s="45">
        <f>X342+X346+X382</f>
        <v>508258.58499999996</v>
      </c>
      <c r="Y341" s="65">
        <f t="shared" si="37"/>
        <v>97.86757276861303</v>
      </c>
      <c r="AA341" s="126"/>
    </row>
    <row r="342" spans="1:27" s="17" customFormat="1" ht="31.5" outlineLevel="6">
      <c r="A342" s="15" t="s">
        <v>130</v>
      </c>
      <c r="B342" s="8" t="s">
        <v>21</v>
      </c>
      <c r="C342" s="8" t="s">
        <v>233</v>
      </c>
      <c r="D342" s="8" t="s">
        <v>5</v>
      </c>
      <c r="E342" s="8"/>
      <c r="F342" s="39">
        <f>F343</f>
        <v>12173.69615</v>
      </c>
      <c r="G342" s="74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77"/>
      <c r="X342" s="39">
        <f>X343</f>
        <v>12173.697</v>
      </c>
      <c r="Y342" s="65">
        <f t="shared" si="37"/>
        <v>100.00000698226725</v>
      </c>
      <c r="AA342" s="126"/>
    </row>
    <row r="343" spans="1:27" s="17" customFormat="1" ht="31.5" outlineLevel="6">
      <c r="A343" s="15" t="s">
        <v>132</v>
      </c>
      <c r="B343" s="8" t="s">
        <v>21</v>
      </c>
      <c r="C343" s="8" t="s">
        <v>234</v>
      </c>
      <c r="D343" s="8" t="s">
        <v>5</v>
      </c>
      <c r="E343" s="8"/>
      <c r="F343" s="39">
        <f>F344</f>
        <v>12173.69615</v>
      </c>
      <c r="G343" s="74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77"/>
      <c r="X343" s="39">
        <f>X344</f>
        <v>12173.697</v>
      </c>
      <c r="Y343" s="65">
        <f t="shared" si="37"/>
        <v>100.00000698226725</v>
      </c>
      <c r="AA343" s="126"/>
    </row>
    <row r="344" spans="1:27" s="17" customFormat="1" ht="18.75" customHeight="1" outlineLevel="6">
      <c r="A344" s="25" t="s">
        <v>323</v>
      </c>
      <c r="B344" s="14" t="s">
        <v>21</v>
      </c>
      <c r="C344" s="14" t="s">
        <v>346</v>
      </c>
      <c r="D344" s="14" t="s">
        <v>5</v>
      </c>
      <c r="E344" s="14"/>
      <c r="F344" s="40">
        <f>F345</f>
        <v>12173.69615</v>
      </c>
      <c r="G344" s="74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77"/>
      <c r="X344" s="40">
        <f>X345</f>
        <v>12173.697</v>
      </c>
      <c r="Y344" s="65">
        <f t="shared" si="37"/>
        <v>100.00000698226725</v>
      </c>
      <c r="AA344" s="126"/>
    </row>
    <row r="345" spans="1:27" s="17" customFormat="1" ht="15.75" outlineLevel="6">
      <c r="A345" s="47" t="s">
        <v>84</v>
      </c>
      <c r="B345" s="46" t="s">
        <v>21</v>
      </c>
      <c r="C345" s="46" t="s">
        <v>346</v>
      </c>
      <c r="D345" s="46" t="s">
        <v>85</v>
      </c>
      <c r="E345" s="46"/>
      <c r="F345" s="48">
        <v>12173.69615</v>
      </c>
      <c r="G345" s="7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79"/>
      <c r="X345" s="48">
        <v>12173.697</v>
      </c>
      <c r="Y345" s="65">
        <f t="shared" si="37"/>
        <v>100.00000698226725</v>
      </c>
      <c r="AA345" s="118"/>
    </row>
    <row r="346" spans="1:27" s="17" customFormat="1" ht="15.75" outlineLevel="6">
      <c r="A346" s="31" t="s">
        <v>210</v>
      </c>
      <c r="B346" s="8" t="s">
        <v>21</v>
      </c>
      <c r="C346" s="8" t="s">
        <v>258</v>
      </c>
      <c r="D346" s="8" t="s">
        <v>5</v>
      </c>
      <c r="E346" s="8"/>
      <c r="F346" s="39">
        <f>F347+F378</f>
        <v>507139.2868</v>
      </c>
      <c r="G346" s="74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77"/>
      <c r="X346" s="39">
        <f>X347+X378</f>
        <v>496064.888</v>
      </c>
      <c r="Y346" s="65">
        <f t="shared" si="37"/>
        <v>97.81630035608592</v>
      </c>
      <c r="AA346" s="126"/>
    </row>
    <row r="347" spans="1:27" s="17" customFormat="1" ht="15.75" outlineLevel="6">
      <c r="A347" s="16" t="s">
        <v>154</v>
      </c>
      <c r="B347" s="8" t="s">
        <v>21</v>
      </c>
      <c r="C347" s="8" t="s">
        <v>265</v>
      </c>
      <c r="D347" s="8" t="s">
        <v>5</v>
      </c>
      <c r="E347" s="8"/>
      <c r="F347" s="106">
        <f>F348+F351+F357+F372+F375+F360+F363+F369+F366+F354</f>
        <v>506500.1868</v>
      </c>
      <c r="G347" s="74" t="e">
        <f>#REF!</f>
        <v>#REF!</v>
      </c>
      <c r="H347" s="39" t="e">
        <f>#REF!</f>
        <v>#REF!</v>
      </c>
      <c r="I347" s="39" t="e">
        <f>#REF!</f>
        <v>#REF!</v>
      </c>
      <c r="J347" s="39" t="e">
        <f>#REF!</f>
        <v>#REF!</v>
      </c>
      <c r="K347" s="39" t="e">
        <f>#REF!</f>
        <v>#REF!</v>
      </c>
      <c r="L347" s="39" t="e">
        <f>#REF!</f>
        <v>#REF!</v>
      </c>
      <c r="M347" s="39" t="e">
        <f>#REF!</f>
        <v>#REF!</v>
      </c>
      <c r="N347" s="39" t="e">
        <f>#REF!</f>
        <v>#REF!</v>
      </c>
      <c r="O347" s="39" t="e">
        <f>#REF!</f>
        <v>#REF!</v>
      </c>
      <c r="P347" s="39" t="e">
        <f>#REF!</f>
        <v>#REF!</v>
      </c>
      <c r="Q347" s="39" t="e">
        <f>#REF!</f>
        <v>#REF!</v>
      </c>
      <c r="R347" s="39" t="e">
        <f>#REF!</f>
        <v>#REF!</v>
      </c>
      <c r="S347" s="39" t="e">
        <f>#REF!</f>
        <v>#REF!</v>
      </c>
      <c r="T347" s="39" t="e">
        <f>#REF!</f>
        <v>#REF!</v>
      </c>
      <c r="U347" s="39" t="e">
        <f>#REF!</f>
        <v>#REF!</v>
      </c>
      <c r="V347" s="39" t="e">
        <f>#REF!</f>
        <v>#REF!</v>
      </c>
      <c r="W347" s="77"/>
      <c r="X347" s="106">
        <f>X348+X351+X357+X372+X375+X360+X363+X369+X366+X354</f>
        <v>495425.788</v>
      </c>
      <c r="Y347" s="65">
        <f t="shared" si="37"/>
        <v>97.81354497222073</v>
      </c>
      <c r="AA347" s="126"/>
    </row>
    <row r="348" spans="1:27" s="17" customFormat="1" ht="31.5" outlineLevel="6">
      <c r="A348" s="25" t="s">
        <v>151</v>
      </c>
      <c r="B348" s="14" t="s">
        <v>21</v>
      </c>
      <c r="C348" s="14" t="s">
        <v>266</v>
      </c>
      <c r="D348" s="14" t="s">
        <v>5</v>
      </c>
      <c r="E348" s="14"/>
      <c r="F348" s="107">
        <f>F349</f>
        <v>107440</v>
      </c>
      <c r="G348" s="75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77"/>
      <c r="X348" s="107">
        <f>X349</f>
        <v>107440</v>
      </c>
      <c r="Y348" s="65">
        <f t="shared" si="37"/>
        <v>100</v>
      </c>
      <c r="AA348" s="126"/>
    </row>
    <row r="349" spans="1:27" s="17" customFormat="1" ht="15.75" outlineLevel="6">
      <c r="A349" s="5" t="s">
        <v>115</v>
      </c>
      <c r="B349" s="6" t="s">
        <v>21</v>
      </c>
      <c r="C349" s="6" t="s">
        <v>266</v>
      </c>
      <c r="D349" s="6" t="s">
        <v>116</v>
      </c>
      <c r="E349" s="6"/>
      <c r="F349" s="108">
        <f>F350</f>
        <v>107440</v>
      </c>
      <c r="G349" s="75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77"/>
      <c r="X349" s="108">
        <f>X350</f>
        <v>107440</v>
      </c>
      <c r="Y349" s="65">
        <f t="shared" si="37"/>
        <v>100</v>
      </c>
      <c r="AA349" s="126"/>
    </row>
    <row r="350" spans="1:27" s="17" customFormat="1" ht="47.25" outlineLevel="6">
      <c r="A350" s="27" t="s">
        <v>189</v>
      </c>
      <c r="B350" s="24" t="s">
        <v>21</v>
      </c>
      <c r="C350" s="24" t="s">
        <v>266</v>
      </c>
      <c r="D350" s="24" t="s">
        <v>83</v>
      </c>
      <c r="E350" s="24"/>
      <c r="F350" s="109">
        <f>103940+3500</f>
        <v>107440</v>
      </c>
      <c r="G350" s="75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77"/>
      <c r="X350" s="109">
        <v>107440</v>
      </c>
      <c r="Y350" s="65">
        <f t="shared" si="37"/>
        <v>100</v>
      </c>
      <c r="AA350" s="118"/>
    </row>
    <row r="351" spans="1:27" s="17" customFormat="1" ht="31.5" outlineLevel="6">
      <c r="A351" s="30" t="s">
        <v>186</v>
      </c>
      <c r="B351" s="14" t="s">
        <v>21</v>
      </c>
      <c r="C351" s="14" t="s">
        <v>293</v>
      </c>
      <c r="D351" s="14" t="s">
        <v>5</v>
      </c>
      <c r="E351" s="14"/>
      <c r="F351" s="107">
        <f>F352</f>
        <v>60648.24579</v>
      </c>
      <c r="G351" s="75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77"/>
      <c r="X351" s="107">
        <f>X352</f>
        <v>60535.831</v>
      </c>
      <c r="Y351" s="65">
        <f t="shared" si="37"/>
        <v>99.81464461414227</v>
      </c>
      <c r="AA351" s="126"/>
    </row>
    <row r="352" spans="1:27" s="17" customFormat="1" ht="15.75" outlineLevel="6">
      <c r="A352" s="5" t="s">
        <v>115</v>
      </c>
      <c r="B352" s="6" t="s">
        <v>21</v>
      </c>
      <c r="C352" s="6" t="s">
        <v>293</v>
      </c>
      <c r="D352" s="6" t="s">
        <v>116</v>
      </c>
      <c r="E352" s="6"/>
      <c r="F352" s="108">
        <f>F353</f>
        <v>60648.24579</v>
      </c>
      <c r="G352" s="75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77"/>
      <c r="X352" s="108">
        <f>X353</f>
        <v>60535.831</v>
      </c>
      <c r="Y352" s="65">
        <f t="shared" si="37"/>
        <v>99.81464461414227</v>
      </c>
      <c r="AA352" s="126"/>
    </row>
    <row r="353" spans="1:27" s="17" customFormat="1" ht="15.75" outlineLevel="6">
      <c r="A353" s="27" t="s">
        <v>84</v>
      </c>
      <c r="B353" s="24" t="s">
        <v>21</v>
      </c>
      <c r="C353" s="24" t="s">
        <v>293</v>
      </c>
      <c r="D353" s="24" t="s">
        <v>85</v>
      </c>
      <c r="E353" s="24"/>
      <c r="F353" s="109">
        <v>60648.24579</v>
      </c>
      <c r="G353" s="75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77"/>
      <c r="X353" s="109">
        <v>60535.831</v>
      </c>
      <c r="Y353" s="65">
        <f t="shared" si="37"/>
        <v>99.81464461414227</v>
      </c>
      <c r="AA353" s="118"/>
    </row>
    <row r="354" spans="1:25" s="17" customFormat="1" ht="15.75" outlineLevel="6">
      <c r="A354" s="25" t="s">
        <v>461</v>
      </c>
      <c r="B354" s="14" t="s">
        <v>21</v>
      </c>
      <c r="C354" s="14" t="s">
        <v>462</v>
      </c>
      <c r="D354" s="14" t="s">
        <v>5</v>
      </c>
      <c r="E354" s="14"/>
      <c r="F354" s="40">
        <f>F355</f>
        <v>75</v>
      </c>
      <c r="G354" s="75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77"/>
      <c r="X354" s="40">
        <f>X355</f>
        <v>75</v>
      </c>
      <c r="Y354" s="65">
        <f t="shared" si="37"/>
        <v>100</v>
      </c>
    </row>
    <row r="355" spans="1:25" s="17" customFormat="1" ht="15.75" outlineLevel="6">
      <c r="A355" s="5" t="s">
        <v>115</v>
      </c>
      <c r="B355" s="6" t="s">
        <v>21</v>
      </c>
      <c r="C355" s="6" t="s">
        <v>462</v>
      </c>
      <c r="D355" s="6" t="s">
        <v>116</v>
      </c>
      <c r="E355" s="6"/>
      <c r="F355" s="41">
        <f>F356</f>
        <v>75</v>
      </c>
      <c r="G355" s="75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77"/>
      <c r="X355" s="41">
        <f>X356</f>
        <v>75</v>
      </c>
      <c r="Y355" s="65">
        <f t="shared" si="37"/>
        <v>100</v>
      </c>
    </row>
    <row r="356" spans="1:25" s="17" customFormat="1" ht="15.75" outlineLevel="6">
      <c r="A356" s="53" t="s">
        <v>84</v>
      </c>
      <c r="B356" s="24" t="s">
        <v>21</v>
      </c>
      <c r="C356" s="46" t="s">
        <v>462</v>
      </c>
      <c r="D356" s="24" t="s">
        <v>85</v>
      </c>
      <c r="E356" s="24"/>
      <c r="F356" s="42">
        <v>75</v>
      </c>
      <c r="G356" s="75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77"/>
      <c r="X356" s="42">
        <v>75</v>
      </c>
      <c r="Y356" s="65">
        <f t="shared" si="37"/>
        <v>100</v>
      </c>
    </row>
    <row r="357" spans="1:25" s="17" customFormat="1" ht="51" customHeight="1" outlineLevel="6">
      <c r="A357" s="28" t="s">
        <v>156</v>
      </c>
      <c r="B357" s="14" t="s">
        <v>21</v>
      </c>
      <c r="C357" s="14" t="s">
        <v>267</v>
      </c>
      <c r="D357" s="14" t="s">
        <v>5</v>
      </c>
      <c r="E357" s="14"/>
      <c r="F357" s="107">
        <f>F358</f>
        <v>291581</v>
      </c>
      <c r="G357" s="75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77"/>
      <c r="X357" s="107">
        <f>X358</f>
        <v>294925.972</v>
      </c>
      <c r="Y357" s="65">
        <f t="shared" si="37"/>
        <v>101.14718448732943</v>
      </c>
    </row>
    <row r="358" spans="1:25" s="17" customFormat="1" ht="15.75" outlineLevel="6">
      <c r="A358" s="5" t="s">
        <v>115</v>
      </c>
      <c r="B358" s="6" t="s">
        <v>21</v>
      </c>
      <c r="C358" s="6" t="s">
        <v>267</v>
      </c>
      <c r="D358" s="6" t="s">
        <v>116</v>
      </c>
      <c r="E358" s="6"/>
      <c r="F358" s="108">
        <f>F359</f>
        <v>291581</v>
      </c>
      <c r="G358" s="75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77"/>
      <c r="X358" s="108">
        <f>X359</f>
        <v>294925.972</v>
      </c>
      <c r="Y358" s="65">
        <f t="shared" si="37"/>
        <v>101.14718448732943</v>
      </c>
    </row>
    <row r="359" spans="1:25" s="17" customFormat="1" ht="47.25" outlineLevel="6">
      <c r="A359" s="27" t="s">
        <v>189</v>
      </c>
      <c r="B359" s="24" t="s">
        <v>21</v>
      </c>
      <c r="C359" s="24" t="s">
        <v>267</v>
      </c>
      <c r="D359" s="24" t="s">
        <v>83</v>
      </c>
      <c r="E359" s="24"/>
      <c r="F359" s="109">
        <v>291581</v>
      </c>
      <c r="G359" s="75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77"/>
      <c r="X359" s="109">
        <v>294925.972</v>
      </c>
      <c r="Y359" s="65">
        <f t="shared" si="37"/>
        <v>101.14718448732943</v>
      </c>
    </row>
    <row r="360" spans="1:25" s="17" customFormat="1" ht="47.25" outlineLevel="6">
      <c r="A360" s="28" t="s">
        <v>355</v>
      </c>
      <c r="B360" s="14" t="s">
        <v>21</v>
      </c>
      <c r="C360" s="14" t="s">
        <v>356</v>
      </c>
      <c r="D360" s="14" t="s">
        <v>5</v>
      </c>
      <c r="E360" s="14"/>
      <c r="F360" s="107">
        <f>F361</f>
        <v>17985.202</v>
      </c>
      <c r="G360" s="75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77"/>
      <c r="X360" s="107">
        <f>X361</f>
        <v>16107.752</v>
      </c>
      <c r="Y360" s="65">
        <f t="shared" si="37"/>
        <v>89.56114031969172</v>
      </c>
    </row>
    <row r="361" spans="1:25" s="17" customFormat="1" ht="15.75" outlineLevel="6">
      <c r="A361" s="5" t="s">
        <v>115</v>
      </c>
      <c r="B361" s="6" t="s">
        <v>21</v>
      </c>
      <c r="C361" s="6" t="s">
        <v>356</v>
      </c>
      <c r="D361" s="6" t="s">
        <v>116</v>
      </c>
      <c r="E361" s="6"/>
      <c r="F361" s="108">
        <f>F362</f>
        <v>17985.202</v>
      </c>
      <c r="G361" s="75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77"/>
      <c r="X361" s="108">
        <f>X362</f>
        <v>16107.752</v>
      </c>
      <c r="Y361" s="65">
        <f t="shared" si="37"/>
        <v>89.56114031969172</v>
      </c>
    </row>
    <row r="362" spans="1:25" s="17" customFormat="1" ht="47.25" outlineLevel="6">
      <c r="A362" s="27" t="s">
        <v>189</v>
      </c>
      <c r="B362" s="24" t="s">
        <v>21</v>
      </c>
      <c r="C362" s="24" t="s">
        <v>356</v>
      </c>
      <c r="D362" s="24" t="s">
        <v>83</v>
      </c>
      <c r="E362" s="24"/>
      <c r="F362" s="109">
        <v>17985.202</v>
      </c>
      <c r="G362" s="75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77"/>
      <c r="X362" s="109">
        <v>16107.752</v>
      </c>
      <c r="Y362" s="65">
        <f t="shared" si="37"/>
        <v>89.56114031969172</v>
      </c>
    </row>
    <row r="363" spans="1:25" s="17" customFormat="1" ht="47.25" outlineLevel="6">
      <c r="A363" s="30" t="s">
        <v>363</v>
      </c>
      <c r="B363" s="14" t="s">
        <v>21</v>
      </c>
      <c r="C363" s="14" t="s">
        <v>440</v>
      </c>
      <c r="D363" s="14" t="s">
        <v>5</v>
      </c>
      <c r="E363" s="14"/>
      <c r="F363" s="107">
        <f>F364</f>
        <v>7936</v>
      </c>
      <c r="G363" s="75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77"/>
      <c r="X363" s="107">
        <f>X364</f>
        <v>0</v>
      </c>
      <c r="Y363" s="65">
        <f t="shared" si="37"/>
        <v>0</v>
      </c>
    </row>
    <row r="364" spans="1:25" s="17" customFormat="1" ht="15.75" outlineLevel="6">
      <c r="A364" s="5" t="s">
        <v>115</v>
      </c>
      <c r="B364" s="6" t="s">
        <v>21</v>
      </c>
      <c r="C364" s="6" t="s">
        <v>440</v>
      </c>
      <c r="D364" s="6" t="s">
        <v>116</v>
      </c>
      <c r="E364" s="6"/>
      <c r="F364" s="108">
        <f>F365</f>
        <v>7936</v>
      </c>
      <c r="G364" s="75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77"/>
      <c r="X364" s="108">
        <f>X365</f>
        <v>0</v>
      </c>
      <c r="Y364" s="65">
        <f t="shared" si="37"/>
        <v>0</v>
      </c>
    </row>
    <row r="365" spans="1:25" s="17" customFormat="1" ht="15.75" outlineLevel="6">
      <c r="A365" s="53" t="s">
        <v>84</v>
      </c>
      <c r="B365" s="24" t="s">
        <v>21</v>
      </c>
      <c r="C365" s="24" t="s">
        <v>440</v>
      </c>
      <c r="D365" s="24" t="s">
        <v>85</v>
      </c>
      <c r="E365" s="24"/>
      <c r="F365" s="109">
        <v>7936</v>
      </c>
      <c r="G365" s="75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77"/>
      <c r="X365" s="109">
        <v>0</v>
      </c>
      <c r="Y365" s="65">
        <f>X365/F365*100</f>
        <v>0</v>
      </c>
    </row>
    <row r="366" spans="1:25" s="17" customFormat="1" ht="47.25" outlineLevel="6">
      <c r="A366" s="30" t="s">
        <v>400</v>
      </c>
      <c r="B366" s="14" t="s">
        <v>21</v>
      </c>
      <c r="C366" s="14" t="s">
        <v>441</v>
      </c>
      <c r="D366" s="14" t="s">
        <v>5</v>
      </c>
      <c r="E366" s="14"/>
      <c r="F366" s="107">
        <f>F367</f>
        <v>0</v>
      </c>
      <c r="G366" s="75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77"/>
      <c r="X366" s="107">
        <f>X367</f>
        <v>0</v>
      </c>
      <c r="Y366" s="65">
        <v>0</v>
      </c>
    </row>
    <row r="367" spans="1:25" s="17" customFormat="1" ht="15.75" outlineLevel="6">
      <c r="A367" s="5" t="s">
        <v>115</v>
      </c>
      <c r="B367" s="6" t="s">
        <v>21</v>
      </c>
      <c r="C367" s="6" t="s">
        <v>441</v>
      </c>
      <c r="D367" s="6" t="s">
        <v>116</v>
      </c>
      <c r="E367" s="6"/>
      <c r="F367" s="108">
        <f>F368</f>
        <v>0</v>
      </c>
      <c r="G367" s="75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77"/>
      <c r="X367" s="108">
        <f>X368</f>
        <v>0</v>
      </c>
      <c r="Y367" s="65">
        <v>0</v>
      </c>
    </row>
    <row r="368" spans="1:25" s="17" customFormat="1" ht="15.75" outlineLevel="6">
      <c r="A368" s="53" t="s">
        <v>84</v>
      </c>
      <c r="B368" s="24" t="s">
        <v>21</v>
      </c>
      <c r="C368" s="24" t="s">
        <v>441</v>
      </c>
      <c r="D368" s="24" t="s">
        <v>85</v>
      </c>
      <c r="E368" s="24"/>
      <c r="F368" s="109">
        <v>0</v>
      </c>
      <c r="G368" s="75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77"/>
      <c r="X368" s="109">
        <v>0</v>
      </c>
      <c r="Y368" s="65">
        <v>0</v>
      </c>
    </row>
    <row r="369" spans="1:25" s="17" customFormat="1" ht="47.25" outlineLevel="6">
      <c r="A369" s="30" t="s">
        <v>364</v>
      </c>
      <c r="B369" s="14" t="s">
        <v>21</v>
      </c>
      <c r="C369" s="14" t="s">
        <v>408</v>
      </c>
      <c r="D369" s="14" t="s">
        <v>5</v>
      </c>
      <c r="E369" s="14"/>
      <c r="F369" s="107">
        <f>F370</f>
        <v>3373.68994</v>
      </c>
      <c r="G369" s="75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77"/>
      <c r="X369" s="107">
        <f>X370</f>
        <v>3373.69</v>
      </c>
      <c r="Y369" s="65">
        <f t="shared" si="37"/>
        <v>100.0000017784681</v>
      </c>
    </row>
    <row r="370" spans="1:25" s="17" customFormat="1" ht="15.75" outlineLevel="6">
      <c r="A370" s="5" t="s">
        <v>115</v>
      </c>
      <c r="B370" s="6" t="s">
        <v>21</v>
      </c>
      <c r="C370" s="6" t="s">
        <v>408</v>
      </c>
      <c r="D370" s="6" t="s">
        <v>116</v>
      </c>
      <c r="E370" s="6"/>
      <c r="F370" s="108">
        <f>F371</f>
        <v>3373.68994</v>
      </c>
      <c r="G370" s="75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77"/>
      <c r="X370" s="108">
        <f>X371</f>
        <v>3373.69</v>
      </c>
      <c r="Y370" s="65">
        <f t="shared" si="37"/>
        <v>100.0000017784681</v>
      </c>
    </row>
    <row r="371" spans="1:25" s="17" customFormat="1" ht="15.75" outlineLevel="6">
      <c r="A371" s="53" t="s">
        <v>84</v>
      </c>
      <c r="B371" s="24" t="s">
        <v>21</v>
      </c>
      <c r="C371" s="24" t="s">
        <v>408</v>
      </c>
      <c r="D371" s="24" t="s">
        <v>85</v>
      </c>
      <c r="E371" s="24"/>
      <c r="F371" s="109">
        <v>3373.68994</v>
      </c>
      <c r="G371" s="75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77"/>
      <c r="X371" s="109">
        <v>3373.69</v>
      </c>
      <c r="Y371" s="65">
        <f t="shared" si="37"/>
        <v>100.0000017784681</v>
      </c>
    </row>
    <row r="372" spans="1:25" s="17" customFormat="1" ht="47.25" outlineLevel="6">
      <c r="A372" s="30" t="s">
        <v>343</v>
      </c>
      <c r="B372" s="14" t="s">
        <v>21</v>
      </c>
      <c r="C372" s="14" t="s">
        <v>344</v>
      </c>
      <c r="D372" s="14" t="s">
        <v>5</v>
      </c>
      <c r="E372" s="14"/>
      <c r="F372" s="107">
        <f>F373</f>
        <v>16562.847</v>
      </c>
      <c r="G372" s="75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77"/>
      <c r="X372" s="107">
        <f>X373</f>
        <v>12069.341</v>
      </c>
      <c r="Y372" s="65">
        <f t="shared" si="37"/>
        <v>72.86996613565289</v>
      </c>
    </row>
    <row r="373" spans="1:25" s="17" customFormat="1" ht="15.75" outlineLevel="6">
      <c r="A373" s="5" t="s">
        <v>115</v>
      </c>
      <c r="B373" s="6" t="s">
        <v>21</v>
      </c>
      <c r="C373" s="6" t="s">
        <v>344</v>
      </c>
      <c r="D373" s="6" t="s">
        <v>116</v>
      </c>
      <c r="E373" s="6"/>
      <c r="F373" s="108">
        <f>F374</f>
        <v>16562.847</v>
      </c>
      <c r="G373" s="75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77"/>
      <c r="X373" s="108">
        <f>X374</f>
        <v>12069.341</v>
      </c>
      <c r="Y373" s="65">
        <f t="shared" si="37"/>
        <v>72.86996613565289</v>
      </c>
    </row>
    <row r="374" spans="1:25" s="17" customFormat="1" ht="15.75" outlineLevel="6">
      <c r="A374" s="53" t="s">
        <v>84</v>
      </c>
      <c r="B374" s="24" t="s">
        <v>21</v>
      </c>
      <c r="C374" s="24" t="s">
        <v>344</v>
      </c>
      <c r="D374" s="24" t="s">
        <v>85</v>
      </c>
      <c r="E374" s="24"/>
      <c r="F374" s="109">
        <v>16562.847</v>
      </c>
      <c r="G374" s="75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77"/>
      <c r="X374" s="109">
        <v>12069.341</v>
      </c>
      <c r="Y374" s="65">
        <f t="shared" si="37"/>
        <v>72.86996613565289</v>
      </c>
    </row>
    <row r="375" spans="1:25" s="17" customFormat="1" ht="47.25" customHeight="1" outlineLevel="6">
      <c r="A375" s="30" t="s">
        <v>335</v>
      </c>
      <c r="B375" s="14" t="s">
        <v>21</v>
      </c>
      <c r="C375" s="14" t="s">
        <v>334</v>
      </c>
      <c r="D375" s="14" t="s">
        <v>5</v>
      </c>
      <c r="E375" s="14"/>
      <c r="F375" s="107">
        <f>F376</f>
        <v>898.20207</v>
      </c>
      <c r="G375" s="75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77"/>
      <c r="X375" s="107">
        <f>X376</f>
        <v>898.202</v>
      </c>
      <c r="Y375" s="65">
        <f t="shared" si="37"/>
        <v>99.99999220665345</v>
      </c>
    </row>
    <row r="376" spans="1:25" s="17" customFormat="1" ht="15.75" outlineLevel="6">
      <c r="A376" s="5" t="s">
        <v>115</v>
      </c>
      <c r="B376" s="6" t="s">
        <v>21</v>
      </c>
      <c r="C376" s="6" t="s">
        <v>334</v>
      </c>
      <c r="D376" s="6" t="s">
        <v>116</v>
      </c>
      <c r="E376" s="6"/>
      <c r="F376" s="108">
        <f>F377</f>
        <v>898.20207</v>
      </c>
      <c r="G376" s="75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77"/>
      <c r="X376" s="108">
        <f>X377</f>
        <v>898.202</v>
      </c>
      <c r="Y376" s="65">
        <f t="shared" si="37"/>
        <v>99.99999220665345</v>
      </c>
    </row>
    <row r="377" spans="1:25" s="17" customFormat="1" ht="15.75" outlineLevel="6">
      <c r="A377" s="27" t="s">
        <v>84</v>
      </c>
      <c r="B377" s="24" t="s">
        <v>21</v>
      </c>
      <c r="C377" s="24" t="s">
        <v>334</v>
      </c>
      <c r="D377" s="24" t="s">
        <v>85</v>
      </c>
      <c r="E377" s="24"/>
      <c r="F377" s="109">
        <v>898.20207</v>
      </c>
      <c r="G377" s="75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77"/>
      <c r="X377" s="109">
        <v>898.202</v>
      </c>
      <c r="Y377" s="65">
        <f t="shared" si="37"/>
        <v>99.99999220665345</v>
      </c>
    </row>
    <row r="378" spans="1:25" s="17" customFormat="1" ht="31.5" outlineLevel="6">
      <c r="A378" s="15" t="s">
        <v>211</v>
      </c>
      <c r="B378" s="8" t="s">
        <v>21</v>
      </c>
      <c r="C378" s="8" t="s">
        <v>263</v>
      </c>
      <c r="D378" s="8" t="s">
        <v>5</v>
      </c>
      <c r="E378" s="8"/>
      <c r="F378" s="39">
        <f>F379</f>
        <v>639.1</v>
      </c>
      <c r="G378" s="75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77"/>
      <c r="X378" s="39">
        <f>X379</f>
        <v>639.1</v>
      </c>
      <c r="Y378" s="65">
        <f t="shared" si="37"/>
        <v>100</v>
      </c>
    </row>
    <row r="379" spans="1:25" s="17" customFormat="1" ht="31.5" outlineLevel="6">
      <c r="A379" s="30" t="s">
        <v>402</v>
      </c>
      <c r="B379" s="14" t="s">
        <v>21</v>
      </c>
      <c r="C379" s="14" t="s">
        <v>401</v>
      </c>
      <c r="D379" s="14" t="s">
        <v>5</v>
      </c>
      <c r="E379" s="14"/>
      <c r="F379" s="40">
        <f>F380</f>
        <v>639.1</v>
      </c>
      <c r="G379" s="75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77"/>
      <c r="X379" s="40">
        <f>X380</f>
        <v>639.1</v>
      </c>
      <c r="Y379" s="65">
        <f t="shared" si="37"/>
        <v>100</v>
      </c>
    </row>
    <row r="380" spans="1:25" s="17" customFormat="1" ht="15.75" outlineLevel="6">
      <c r="A380" s="5" t="s">
        <v>115</v>
      </c>
      <c r="B380" s="6" t="s">
        <v>21</v>
      </c>
      <c r="C380" s="6" t="s">
        <v>401</v>
      </c>
      <c r="D380" s="6" t="s">
        <v>116</v>
      </c>
      <c r="E380" s="6"/>
      <c r="F380" s="41">
        <f>F381</f>
        <v>639.1</v>
      </c>
      <c r="G380" s="75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77"/>
      <c r="X380" s="41">
        <f>X381</f>
        <v>639.1</v>
      </c>
      <c r="Y380" s="65">
        <f t="shared" si="37"/>
        <v>100</v>
      </c>
    </row>
    <row r="381" spans="1:25" s="17" customFormat="1" ht="15.75" outlineLevel="6">
      <c r="A381" s="27" t="s">
        <v>84</v>
      </c>
      <c r="B381" s="24" t="s">
        <v>21</v>
      </c>
      <c r="C381" s="24" t="s">
        <v>401</v>
      </c>
      <c r="D381" s="24" t="s">
        <v>85</v>
      </c>
      <c r="E381" s="24"/>
      <c r="F381" s="42">
        <v>639.1</v>
      </c>
      <c r="G381" s="75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77"/>
      <c r="X381" s="42">
        <v>639.1</v>
      </c>
      <c r="Y381" s="65">
        <f t="shared" si="37"/>
        <v>100</v>
      </c>
    </row>
    <row r="382" spans="1:25" s="17" customFormat="1" ht="31.5" outlineLevel="6">
      <c r="A382" s="31" t="s">
        <v>348</v>
      </c>
      <c r="B382" s="8" t="s">
        <v>21</v>
      </c>
      <c r="C382" s="8" t="s">
        <v>307</v>
      </c>
      <c r="D382" s="8" t="s">
        <v>5</v>
      </c>
      <c r="E382" s="8"/>
      <c r="F382" s="39">
        <f>F383</f>
        <v>20</v>
      </c>
      <c r="G382" s="75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77"/>
      <c r="X382" s="39">
        <f>X383</f>
        <v>20</v>
      </c>
      <c r="Y382" s="65">
        <f t="shared" si="37"/>
        <v>100</v>
      </c>
    </row>
    <row r="383" spans="1:25" s="17" customFormat="1" ht="18.75" outlineLevel="6">
      <c r="A383" s="5" t="s">
        <v>115</v>
      </c>
      <c r="B383" s="6" t="s">
        <v>21</v>
      </c>
      <c r="C383" s="6" t="s">
        <v>442</v>
      </c>
      <c r="D383" s="6" t="s">
        <v>116</v>
      </c>
      <c r="E383" s="33"/>
      <c r="F383" s="41">
        <f>F384</f>
        <v>20</v>
      </c>
      <c r="G383" s="75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77"/>
      <c r="X383" s="41">
        <f>X384</f>
        <v>20</v>
      </c>
      <c r="Y383" s="65">
        <f t="shared" si="37"/>
        <v>100</v>
      </c>
    </row>
    <row r="384" spans="1:25" s="17" customFormat="1" ht="18.75" outlineLevel="6">
      <c r="A384" s="27" t="s">
        <v>84</v>
      </c>
      <c r="B384" s="24" t="s">
        <v>21</v>
      </c>
      <c r="C384" s="24" t="s">
        <v>442</v>
      </c>
      <c r="D384" s="24" t="s">
        <v>85</v>
      </c>
      <c r="E384" s="34"/>
      <c r="F384" s="42">
        <v>20</v>
      </c>
      <c r="G384" s="75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77"/>
      <c r="X384" s="42">
        <v>20</v>
      </c>
      <c r="Y384" s="65">
        <f t="shared" si="37"/>
        <v>100</v>
      </c>
    </row>
    <row r="385" spans="1:25" s="17" customFormat="1" ht="15.75" outlineLevel="6">
      <c r="A385" s="32" t="s">
        <v>324</v>
      </c>
      <c r="B385" s="22" t="s">
        <v>325</v>
      </c>
      <c r="C385" s="22" t="s">
        <v>232</v>
      </c>
      <c r="D385" s="22" t="s">
        <v>5</v>
      </c>
      <c r="E385" s="22"/>
      <c r="F385" s="45">
        <f>F386+F390+F413+F405+F409</f>
        <v>43414.12041</v>
      </c>
      <c r="G385" s="75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77"/>
      <c r="X385" s="45">
        <f>X386+X390+X413+X405+X409</f>
        <v>43414.12100000001</v>
      </c>
      <c r="Y385" s="65">
        <f t="shared" si="37"/>
        <v>100.00000135900484</v>
      </c>
    </row>
    <row r="386" spans="1:25" s="17" customFormat="1" ht="31.5" outlineLevel="6">
      <c r="A386" s="15" t="s">
        <v>130</v>
      </c>
      <c r="B386" s="8" t="s">
        <v>325</v>
      </c>
      <c r="C386" s="8" t="s">
        <v>233</v>
      </c>
      <c r="D386" s="8" t="s">
        <v>5</v>
      </c>
      <c r="E386" s="8"/>
      <c r="F386" s="39">
        <f>F387</f>
        <v>18.61168</v>
      </c>
      <c r="G386" s="74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77"/>
      <c r="X386" s="39">
        <f>X387</f>
        <v>18.612</v>
      </c>
      <c r="Y386" s="65">
        <f t="shared" si="37"/>
        <v>100.00171935042941</v>
      </c>
    </row>
    <row r="387" spans="1:25" s="17" customFormat="1" ht="31.5" outlineLevel="6">
      <c r="A387" s="15" t="s">
        <v>132</v>
      </c>
      <c r="B387" s="8" t="s">
        <v>325</v>
      </c>
      <c r="C387" s="8" t="s">
        <v>234</v>
      </c>
      <c r="D387" s="8" t="s">
        <v>5</v>
      </c>
      <c r="E387" s="8"/>
      <c r="F387" s="39">
        <f>F388</f>
        <v>18.61168</v>
      </c>
      <c r="G387" s="74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77"/>
      <c r="X387" s="39">
        <f>X388</f>
        <v>18.612</v>
      </c>
      <c r="Y387" s="65">
        <f t="shared" si="37"/>
        <v>100.00171935042941</v>
      </c>
    </row>
    <row r="388" spans="1:25" s="17" customFormat="1" ht="18.75" customHeight="1" outlineLevel="6">
      <c r="A388" s="25" t="s">
        <v>323</v>
      </c>
      <c r="B388" s="14" t="s">
        <v>325</v>
      </c>
      <c r="C388" s="14" t="s">
        <v>322</v>
      </c>
      <c r="D388" s="14" t="s">
        <v>5</v>
      </c>
      <c r="E388" s="14"/>
      <c r="F388" s="40">
        <f>F389</f>
        <v>18.61168</v>
      </c>
      <c r="G388" s="74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77"/>
      <c r="X388" s="40">
        <f>X389</f>
        <v>18.612</v>
      </c>
      <c r="Y388" s="65">
        <f t="shared" si="37"/>
        <v>100.00171935042941</v>
      </c>
    </row>
    <row r="389" spans="1:25" s="17" customFormat="1" ht="15.75" outlineLevel="6">
      <c r="A389" s="47" t="s">
        <v>84</v>
      </c>
      <c r="B389" s="46" t="s">
        <v>325</v>
      </c>
      <c r="C389" s="46" t="s">
        <v>322</v>
      </c>
      <c r="D389" s="46" t="s">
        <v>85</v>
      </c>
      <c r="E389" s="46"/>
      <c r="F389" s="48">
        <v>18.61168</v>
      </c>
      <c r="G389" s="7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79"/>
      <c r="X389" s="48">
        <v>18.612</v>
      </c>
      <c r="Y389" s="65">
        <f t="shared" si="37"/>
        <v>100.00171935042941</v>
      </c>
    </row>
    <row r="390" spans="1:25" s="17" customFormat="1" ht="15.75" outlineLevel="6">
      <c r="A390" s="31" t="s">
        <v>210</v>
      </c>
      <c r="B390" s="8" t="s">
        <v>325</v>
      </c>
      <c r="C390" s="8" t="s">
        <v>258</v>
      </c>
      <c r="D390" s="8" t="s">
        <v>5</v>
      </c>
      <c r="E390" s="8"/>
      <c r="F390" s="39">
        <f>F391</f>
        <v>28630.537000000004</v>
      </c>
      <c r="G390" s="74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77"/>
      <c r="X390" s="39">
        <f>X391</f>
        <v>28630.537000000004</v>
      </c>
      <c r="Y390" s="65">
        <f t="shared" si="37"/>
        <v>100</v>
      </c>
    </row>
    <row r="391" spans="1:25" s="17" customFormat="1" ht="31.5" outlineLevel="6">
      <c r="A391" s="10" t="s">
        <v>178</v>
      </c>
      <c r="B391" s="8" t="s">
        <v>325</v>
      </c>
      <c r="C391" s="8" t="s">
        <v>268</v>
      </c>
      <c r="D391" s="8" t="s">
        <v>5</v>
      </c>
      <c r="E391" s="8"/>
      <c r="F391" s="106">
        <f>F392+F399+F402+F396</f>
        <v>28630.537000000004</v>
      </c>
      <c r="G391" s="75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77"/>
      <c r="X391" s="106">
        <f>X392+X399+X402+X396</f>
        <v>28630.537000000004</v>
      </c>
      <c r="Y391" s="65">
        <f t="shared" si="37"/>
        <v>100</v>
      </c>
    </row>
    <row r="392" spans="1:25" s="17" customFormat="1" ht="31.5" outlineLevel="6">
      <c r="A392" s="25" t="s">
        <v>179</v>
      </c>
      <c r="B392" s="14" t="s">
        <v>325</v>
      </c>
      <c r="C392" s="14" t="s">
        <v>269</v>
      </c>
      <c r="D392" s="14" t="s">
        <v>5</v>
      </c>
      <c r="E392" s="14"/>
      <c r="F392" s="107">
        <f>F393</f>
        <v>28556.969</v>
      </c>
      <c r="G392" s="75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77"/>
      <c r="X392" s="107">
        <f>X393</f>
        <v>28556.969</v>
      </c>
      <c r="Y392" s="65">
        <f t="shared" si="37"/>
        <v>100</v>
      </c>
    </row>
    <row r="393" spans="1:25" s="17" customFormat="1" ht="15.75" outlineLevel="6">
      <c r="A393" s="5" t="s">
        <v>115</v>
      </c>
      <c r="B393" s="6" t="s">
        <v>325</v>
      </c>
      <c r="C393" s="6" t="s">
        <v>269</v>
      </c>
      <c r="D393" s="6" t="s">
        <v>116</v>
      </c>
      <c r="E393" s="6"/>
      <c r="F393" s="108">
        <f>F394+F395</f>
        <v>28556.969</v>
      </c>
      <c r="G393" s="75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77"/>
      <c r="X393" s="108">
        <f>X394+X395</f>
        <v>28556.969</v>
      </c>
      <c r="Y393" s="65">
        <f t="shared" si="37"/>
        <v>100</v>
      </c>
    </row>
    <row r="394" spans="1:25" s="17" customFormat="1" ht="47.25" outlineLevel="6">
      <c r="A394" s="27" t="s">
        <v>189</v>
      </c>
      <c r="B394" s="24" t="s">
        <v>325</v>
      </c>
      <c r="C394" s="24" t="s">
        <v>269</v>
      </c>
      <c r="D394" s="24" t="s">
        <v>83</v>
      </c>
      <c r="E394" s="24"/>
      <c r="F394" s="109">
        <v>27513</v>
      </c>
      <c r="G394" s="75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77"/>
      <c r="X394" s="109">
        <v>27513</v>
      </c>
      <c r="Y394" s="65">
        <f t="shared" si="37"/>
        <v>100</v>
      </c>
    </row>
    <row r="395" spans="1:25" s="17" customFormat="1" ht="15.75" outlineLevel="6">
      <c r="A395" s="27" t="s">
        <v>84</v>
      </c>
      <c r="B395" s="24" t="s">
        <v>325</v>
      </c>
      <c r="C395" s="24" t="s">
        <v>295</v>
      </c>
      <c r="D395" s="24" t="s">
        <v>85</v>
      </c>
      <c r="E395" s="24"/>
      <c r="F395" s="109">
        <v>1043.969</v>
      </c>
      <c r="G395" s="75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77"/>
      <c r="X395" s="109">
        <v>1043.969</v>
      </c>
      <c r="Y395" s="65">
        <f t="shared" si="37"/>
        <v>100</v>
      </c>
    </row>
    <row r="396" spans="1:25" s="17" customFormat="1" ht="31.5" outlineLevel="6">
      <c r="A396" s="25" t="s">
        <v>465</v>
      </c>
      <c r="B396" s="14" t="s">
        <v>21</v>
      </c>
      <c r="C396" s="14" t="s">
        <v>466</v>
      </c>
      <c r="D396" s="14" t="s">
        <v>5</v>
      </c>
      <c r="E396" s="14"/>
      <c r="F396" s="40">
        <f>F397</f>
        <v>15</v>
      </c>
      <c r="G396" s="75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77"/>
      <c r="X396" s="40">
        <f>X397</f>
        <v>15</v>
      </c>
      <c r="Y396" s="65">
        <f t="shared" si="37"/>
        <v>100</v>
      </c>
    </row>
    <row r="397" spans="1:25" s="17" customFormat="1" ht="15.75" outlineLevel="6">
      <c r="A397" s="5" t="s">
        <v>115</v>
      </c>
      <c r="B397" s="6" t="s">
        <v>21</v>
      </c>
      <c r="C397" s="6" t="s">
        <v>466</v>
      </c>
      <c r="D397" s="6" t="s">
        <v>116</v>
      </c>
      <c r="E397" s="6"/>
      <c r="F397" s="41">
        <f>F398</f>
        <v>15</v>
      </c>
      <c r="G397" s="75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77"/>
      <c r="X397" s="41">
        <f>X398</f>
        <v>15</v>
      </c>
      <c r="Y397" s="65">
        <f t="shared" si="37"/>
        <v>100</v>
      </c>
    </row>
    <row r="398" spans="1:25" s="17" customFormat="1" ht="15.75" outlineLevel="6">
      <c r="A398" s="53" t="s">
        <v>84</v>
      </c>
      <c r="B398" s="24" t="s">
        <v>21</v>
      </c>
      <c r="C398" s="46" t="s">
        <v>466</v>
      </c>
      <c r="D398" s="24" t="s">
        <v>85</v>
      </c>
      <c r="E398" s="24"/>
      <c r="F398" s="42">
        <v>15</v>
      </c>
      <c r="G398" s="75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77"/>
      <c r="X398" s="42">
        <v>15</v>
      </c>
      <c r="Y398" s="65">
        <f t="shared" si="37"/>
        <v>100</v>
      </c>
    </row>
    <row r="399" spans="1:25" s="17" customFormat="1" ht="64.5" customHeight="1" outlineLevel="6">
      <c r="A399" s="25" t="s">
        <v>443</v>
      </c>
      <c r="B399" s="14" t="s">
        <v>325</v>
      </c>
      <c r="C399" s="14" t="s">
        <v>409</v>
      </c>
      <c r="D399" s="14" t="s">
        <v>5</v>
      </c>
      <c r="E399" s="14"/>
      <c r="F399" s="107">
        <f>F400</f>
        <v>56.81</v>
      </c>
      <c r="G399" s="75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77"/>
      <c r="X399" s="107">
        <f>X400</f>
        <v>56.81</v>
      </c>
      <c r="Y399" s="65">
        <f aca="true" t="shared" si="38" ref="Y399:Y462">X399/F399*100</f>
        <v>100</v>
      </c>
    </row>
    <row r="400" spans="1:25" s="17" customFormat="1" ht="15.75" outlineLevel="6">
      <c r="A400" s="5" t="s">
        <v>115</v>
      </c>
      <c r="B400" s="6" t="s">
        <v>325</v>
      </c>
      <c r="C400" s="6" t="s">
        <v>409</v>
      </c>
      <c r="D400" s="6" t="s">
        <v>116</v>
      </c>
      <c r="E400" s="6"/>
      <c r="F400" s="108">
        <f>F401</f>
        <v>56.81</v>
      </c>
      <c r="G400" s="75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77"/>
      <c r="X400" s="108">
        <f>X401</f>
        <v>56.81</v>
      </c>
      <c r="Y400" s="65">
        <f t="shared" si="38"/>
        <v>100</v>
      </c>
    </row>
    <row r="401" spans="1:25" s="17" customFormat="1" ht="15.75" outlineLevel="6">
      <c r="A401" s="27" t="s">
        <v>84</v>
      </c>
      <c r="B401" s="24" t="s">
        <v>325</v>
      </c>
      <c r="C401" s="24" t="s">
        <v>409</v>
      </c>
      <c r="D401" s="24" t="s">
        <v>85</v>
      </c>
      <c r="E401" s="24"/>
      <c r="F401" s="109">
        <v>56.81</v>
      </c>
      <c r="G401" s="75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77"/>
      <c r="X401" s="109">
        <v>56.81</v>
      </c>
      <c r="Y401" s="65">
        <f t="shared" si="38"/>
        <v>100</v>
      </c>
    </row>
    <row r="402" spans="1:25" s="17" customFormat="1" ht="63" outlineLevel="6">
      <c r="A402" s="25" t="s">
        <v>445</v>
      </c>
      <c r="B402" s="14" t="s">
        <v>325</v>
      </c>
      <c r="C402" s="14" t="s">
        <v>444</v>
      </c>
      <c r="D402" s="14" t="s">
        <v>5</v>
      </c>
      <c r="E402" s="14"/>
      <c r="F402" s="107">
        <f>F403</f>
        <v>1.758</v>
      </c>
      <c r="G402" s="75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77"/>
      <c r="X402" s="107">
        <f>X403</f>
        <v>1.758</v>
      </c>
      <c r="Y402" s="65">
        <f t="shared" si="38"/>
        <v>100</v>
      </c>
    </row>
    <row r="403" spans="1:25" s="17" customFormat="1" ht="15.75" outlineLevel="6">
      <c r="A403" s="5" t="s">
        <v>115</v>
      </c>
      <c r="B403" s="6" t="s">
        <v>325</v>
      </c>
      <c r="C403" s="6" t="s">
        <v>444</v>
      </c>
      <c r="D403" s="6" t="s">
        <v>116</v>
      </c>
      <c r="E403" s="6"/>
      <c r="F403" s="108">
        <f>F404</f>
        <v>1.758</v>
      </c>
      <c r="G403" s="75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77"/>
      <c r="X403" s="108">
        <f>X404</f>
        <v>1.758</v>
      </c>
      <c r="Y403" s="65">
        <f t="shared" si="38"/>
        <v>100</v>
      </c>
    </row>
    <row r="404" spans="1:25" s="17" customFormat="1" ht="15.75" outlineLevel="6">
      <c r="A404" s="27" t="s">
        <v>84</v>
      </c>
      <c r="B404" s="24" t="s">
        <v>325</v>
      </c>
      <c r="C404" s="24" t="s">
        <v>444</v>
      </c>
      <c r="D404" s="24" t="s">
        <v>85</v>
      </c>
      <c r="E404" s="24"/>
      <c r="F404" s="109">
        <v>1.758</v>
      </c>
      <c r="G404" s="75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77"/>
      <c r="X404" s="109">
        <v>1.758</v>
      </c>
      <c r="Y404" s="65">
        <f t="shared" si="38"/>
        <v>100</v>
      </c>
    </row>
    <row r="405" spans="1:25" s="17" customFormat="1" ht="31.5" outlineLevel="6">
      <c r="A405" s="15" t="s">
        <v>211</v>
      </c>
      <c r="B405" s="8" t="s">
        <v>325</v>
      </c>
      <c r="C405" s="8" t="s">
        <v>263</v>
      </c>
      <c r="D405" s="8" t="s">
        <v>5</v>
      </c>
      <c r="E405" s="8"/>
      <c r="F405" s="39">
        <f>F406</f>
        <v>70</v>
      </c>
      <c r="G405" s="75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77"/>
      <c r="X405" s="39">
        <f>X406</f>
        <v>70</v>
      </c>
      <c r="Y405" s="65">
        <f t="shared" si="38"/>
        <v>100</v>
      </c>
    </row>
    <row r="406" spans="1:25" s="17" customFormat="1" ht="34.5" customHeight="1" outlineLevel="6">
      <c r="A406" s="30" t="s">
        <v>410</v>
      </c>
      <c r="B406" s="14" t="s">
        <v>325</v>
      </c>
      <c r="C406" s="14" t="s">
        <v>411</v>
      </c>
      <c r="D406" s="14" t="s">
        <v>5</v>
      </c>
      <c r="E406" s="14"/>
      <c r="F406" s="40">
        <f>F407</f>
        <v>70</v>
      </c>
      <c r="G406" s="75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77"/>
      <c r="X406" s="40">
        <f>X407</f>
        <v>70</v>
      </c>
      <c r="Y406" s="65">
        <f t="shared" si="38"/>
        <v>100</v>
      </c>
    </row>
    <row r="407" spans="1:25" s="17" customFormat="1" ht="15.75" outlineLevel="6">
      <c r="A407" s="5" t="s">
        <v>115</v>
      </c>
      <c r="B407" s="6" t="s">
        <v>325</v>
      </c>
      <c r="C407" s="6" t="s">
        <v>411</v>
      </c>
      <c r="D407" s="6" t="s">
        <v>116</v>
      </c>
      <c r="E407" s="6"/>
      <c r="F407" s="41">
        <f>F408</f>
        <v>70</v>
      </c>
      <c r="G407" s="75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77"/>
      <c r="X407" s="41">
        <f>X408</f>
        <v>70</v>
      </c>
      <c r="Y407" s="65">
        <f t="shared" si="38"/>
        <v>100</v>
      </c>
    </row>
    <row r="408" spans="1:25" s="17" customFormat="1" ht="15.75" outlineLevel="6">
      <c r="A408" s="27" t="s">
        <v>84</v>
      </c>
      <c r="B408" s="24" t="s">
        <v>325</v>
      </c>
      <c r="C408" s="24" t="s">
        <v>411</v>
      </c>
      <c r="D408" s="24" t="s">
        <v>85</v>
      </c>
      <c r="E408" s="24"/>
      <c r="F408" s="42">
        <v>70</v>
      </c>
      <c r="G408" s="75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77"/>
      <c r="X408" s="42">
        <v>70</v>
      </c>
      <c r="Y408" s="65">
        <f t="shared" si="38"/>
        <v>100</v>
      </c>
    </row>
    <row r="409" spans="1:25" s="17" customFormat="1" ht="31.5" outlineLevel="6">
      <c r="A409" s="15" t="s">
        <v>467</v>
      </c>
      <c r="B409" s="8" t="s">
        <v>325</v>
      </c>
      <c r="C409" s="8" t="s">
        <v>246</v>
      </c>
      <c r="D409" s="8" t="s">
        <v>5</v>
      </c>
      <c r="E409" s="8"/>
      <c r="F409" s="39">
        <f>F410</f>
        <v>40</v>
      </c>
      <c r="G409" s="75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77"/>
      <c r="X409" s="39">
        <f>X410</f>
        <v>40</v>
      </c>
      <c r="Y409" s="65">
        <f t="shared" si="38"/>
        <v>100</v>
      </c>
    </row>
    <row r="410" spans="1:25" s="17" customFormat="1" ht="31.5" outlineLevel="6">
      <c r="A410" s="30" t="s">
        <v>469</v>
      </c>
      <c r="B410" s="14" t="s">
        <v>325</v>
      </c>
      <c r="C410" s="14" t="s">
        <v>468</v>
      </c>
      <c r="D410" s="14" t="s">
        <v>5</v>
      </c>
      <c r="E410" s="14"/>
      <c r="F410" s="40">
        <f>F411</f>
        <v>40</v>
      </c>
      <c r="G410" s="75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77"/>
      <c r="X410" s="40">
        <f>X411</f>
        <v>40</v>
      </c>
      <c r="Y410" s="65">
        <f t="shared" si="38"/>
        <v>100</v>
      </c>
    </row>
    <row r="411" spans="1:25" s="17" customFormat="1" ht="15.75" outlineLevel="6">
      <c r="A411" s="5" t="s">
        <v>115</v>
      </c>
      <c r="B411" s="6" t="s">
        <v>325</v>
      </c>
      <c r="C411" s="6" t="s">
        <v>468</v>
      </c>
      <c r="D411" s="6" t="s">
        <v>116</v>
      </c>
      <c r="E411" s="6"/>
      <c r="F411" s="41">
        <f>F412</f>
        <v>40</v>
      </c>
      <c r="G411" s="75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77"/>
      <c r="X411" s="41">
        <f>X412</f>
        <v>40</v>
      </c>
      <c r="Y411" s="65">
        <f t="shared" si="38"/>
        <v>100</v>
      </c>
    </row>
    <row r="412" spans="1:25" s="17" customFormat="1" ht="15.75" outlineLevel="6">
      <c r="A412" s="27" t="s">
        <v>84</v>
      </c>
      <c r="B412" s="24" t="s">
        <v>325</v>
      </c>
      <c r="C412" s="24" t="s">
        <v>468</v>
      </c>
      <c r="D412" s="24" t="s">
        <v>85</v>
      </c>
      <c r="E412" s="24"/>
      <c r="F412" s="42">
        <v>40</v>
      </c>
      <c r="G412" s="75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77"/>
      <c r="X412" s="42">
        <v>40</v>
      </c>
      <c r="Y412" s="65">
        <f t="shared" si="38"/>
        <v>100</v>
      </c>
    </row>
    <row r="413" spans="1:25" s="17" customFormat="1" ht="31.5" outlineLevel="6">
      <c r="A413" s="31" t="s">
        <v>190</v>
      </c>
      <c r="B413" s="8" t="s">
        <v>325</v>
      </c>
      <c r="C413" s="8" t="s">
        <v>270</v>
      </c>
      <c r="D413" s="8" t="s">
        <v>5</v>
      </c>
      <c r="E413" s="8"/>
      <c r="F413" s="106">
        <f>F414</f>
        <v>14654.97173</v>
      </c>
      <c r="G413" s="81" t="e">
        <f aca="true" t="shared" si="39" ref="G413:V413">G414</f>
        <v>#REF!</v>
      </c>
      <c r="H413" s="43" t="e">
        <f t="shared" si="39"/>
        <v>#REF!</v>
      </c>
      <c r="I413" s="43" t="e">
        <f t="shared" si="39"/>
        <v>#REF!</v>
      </c>
      <c r="J413" s="43" t="e">
        <f t="shared" si="39"/>
        <v>#REF!</v>
      </c>
      <c r="K413" s="43" t="e">
        <f t="shared" si="39"/>
        <v>#REF!</v>
      </c>
      <c r="L413" s="43" t="e">
        <f t="shared" si="39"/>
        <v>#REF!</v>
      </c>
      <c r="M413" s="43" t="e">
        <f t="shared" si="39"/>
        <v>#REF!</v>
      </c>
      <c r="N413" s="43" t="e">
        <f t="shared" si="39"/>
        <v>#REF!</v>
      </c>
      <c r="O413" s="43" t="e">
        <f t="shared" si="39"/>
        <v>#REF!</v>
      </c>
      <c r="P413" s="43" t="e">
        <f t="shared" si="39"/>
        <v>#REF!</v>
      </c>
      <c r="Q413" s="43" t="e">
        <f t="shared" si="39"/>
        <v>#REF!</v>
      </c>
      <c r="R413" s="43" t="e">
        <f t="shared" si="39"/>
        <v>#REF!</v>
      </c>
      <c r="S413" s="43" t="e">
        <f t="shared" si="39"/>
        <v>#REF!</v>
      </c>
      <c r="T413" s="43" t="e">
        <f t="shared" si="39"/>
        <v>#REF!</v>
      </c>
      <c r="U413" s="43" t="e">
        <f t="shared" si="39"/>
        <v>#REF!</v>
      </c>
      <c r="V413" s="43" t="e">
        <f t="shared" si="39"/>
        <v>#REF!</v>
      </c>
      <c r="W413" s="77"/>
      <c r="X413" s="106">
        <f>X414</f>
        <v>14654.972</v>
      </c>
      <c r="Y413" s="65">
        <f t="shared" si="38"/>
        <v>100.00000184237818</v>
      </c>
    </row>
    <row r="414" spans="1:25" s="17" customFormat="1" ht="31.5" outlineLevel="6">
      <c r="A414" s="30" t="s">
        <v>151</v>
      </c>
      <c r="B414" s="14" t="s">
        <v>325</v>
      </c>
      <c r="C414" s="14" t="s">
        <v>271</v>
      </c>
      <c r="D414" s="14" t="s">
        <v>5</v>
      </c>
      <c r="E414" s="35"/>
      <c r="F414" s="107">
        <f>F415</f>
        <v>14654.97173</v>
      </c>
      <c r="G414" s="75" t="e">
        <f>#REF!</f>
        <v>#REF!</v>
      </c>
      <c r="H414" s="41" t="e">
        <f>#REF!</f>
        <v>#REF!</v>
      </c>
      <c r="I414" s="41" t="e">
        <f>#REF!</f>
        <v>#REF!</v>
      </c>
      <c r="J414" s="41" t="e">
        <f>#REF!</f>
        <v>#REF!</v>
      </c>
      <c r="K414" s="41" t="e">
        <f>#REF!</f>
        <v>#REF!</v>
      </c>
      <c r="L414" s="41" t="e">
        <f>#REF!</f>
        <v>#REF!</v>
      </c>
      <c r="M414" s="41" t="e">
        <f>#REF!</f>
        <v>#REF!</v>
      </c>
      <c r="N414" s="41" t="e">
        <f>#REF!</f>
        <v>#REF!</v>
      </c>
      <c r="O414" s="41" t="e">
        <f>#REF!</f>
        <v>#REF!</v>
      </c>
      <c r="P414" s="41" t="e">
        <f>#REF!</f>
        <v>#REF!</v>
      </c>
      <c r="Q414" s="41" t="e">
        <f>#REF!</f>
        <v>#REF!</v>
      </c>
      <c r="R414" s="41" t="e">
        <f>#REF!</f>
        <v>#REF!</v>
      </c>
      <c r="S414" s="41" t="e">
        <f>#REF!</f>
        <v>#REF!</v>
      </c>
      <c r="T414" s="41" t="e">
        <f>#REF!</f>
        <v>#REF!</v>
      </c>
      <c r="U414" s="41" t="e">
        <f>#REF!</f>
        <v>#REF!</v>
      </c>
      <c r="V414" s="41" t="e">
        <f>#REF!</f>
        <v>#REF!</v>
      </c>
      <c r="W414" s="77"/>
      <c r="X414" s="107">
        <f>X415</f>
        <v>14654.972</v>
      </c>
      <c r="Y414" s="65">
        <f t="shared" si="38"/>
        <v>100.00000184237818</v>
      </c>
    </row>
    <row r="415" spans="1:25" s="17" customFormat="1" ht="18.75" outlineLevel="6">
      <c r="A415" s="5" t="s">
        <v>115</v>
      </c>
      <c r="B415" s="6" t="s">
        <v>325</v>
      </c>
      <c r="C415" s="6" t="s">
        <v>271</v>
      </c>
      <c r="D415" s="6" t="s">
        <v>308</v>
      </c>
      <c r="E415" s="33"/>
      <c r="F415" s="108">
        <f>F416+F417</f>
        <v>14654.97173</v>
      </c>
      <c r="G415" s="75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77"/>
      <c r="X415" s="108">
        <f>X416+X417</f>
        <v>14654.972</v>
      </c>
      <c r="Y415" s="65">
        <f t="shared" si="38"/>
        <v>100.00000184237818</v>
      </c>
    </row>
    <row r="416" spans="1:25" s="17" customFormat="1" ht="47.25" outlineLevel="6">
      <c r="A416" s="27" t="s">
        <v>189</v>
      </c>
      <c r="B416" s="24" t="s">
        <v>325</v>
      </c>
      <c r="C416" s="24" t="s">
        <v>271</v>
      </c>
      <c r="D416" s="24" t="s">
        <v>83</v>
      </c>
      <c r="E416" s="34"/>
      <c r="F416" s="109">
        <v>12956</v>
      </c>
      <c r="G416" s="75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77"/>
      <c r="X416" s="109">
        <v>12956</v>
      </c>
      <c r="Y416" s="65">
        <f t="shared" si="38"/>
        <v>100</v>
      </c>
    </row>
    <row r="417" spans="1:25" s="17" customFormat="1" ht="18.75" outlineLevel="6">
      <c r="A417" s="27" t="s">
        <v>84</v>
      </c>
      <c r="B417" s="24" t="s">
        <v>325</v>
      </c>
      <c r="C417" s="24" t="s">
        <v>294</v>
      </c>
      <c r="D417" s="24" t="s">
        <v>85</v>
      </c>
      <c r="E417" s="34"/>
      <c r="F417" s="109">
        <v>1698.97173</v>
      </c>
      <c r="G417" s="75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77"/>
      <c r="X417" s="109">
        <v>1698.972</v>
      </c>
      <c r="Y417" s="65">
        <f t="shared" si="38"/>
        <v>100.00001589196543</v>
      </c>
    </row>
    <row r="418" spans="1:25" s="17" customFormat="1" ht="31.5" outlineLevel="6">
      <c r="A418" s="32" t="s">
        <v>67</v>
      </c>
      <c r="B418" s="22" t="s">
        <v>66</v>
      </c>
      <c r="C418" s="22" t="s">
        <v>232</v>
      </c>
      <c r="D418" s="22" t="s">
        <v>5</v>
      </c>
      <c r="E418" s="22"/>
      <c r="F418" s="45">
        <f>F419</f>
        <v>74.495</v>
      </c>
      <c r="G418" s="75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77"/>
      <c r="X418" s="45">
        <f>X419</f>
        <v>74.495</v>
      </c>
      <c r="Y418" s="65">
        <f t="shared" si="38"/>
        <v>100</v>
      </c>
    </row>
    <row r="419" spans="1:25" s="17" customFormat="1" ht="15.75" outlineLevel="6">
      <c r="A419" s="7" t="s">
        <v>212</v>
      </c>
      <c r="B419" s="8" t="s">
        <v>66</v>
      </c>
      <c r="C419" s="8" t="s">
        <v>272</v>
      </c>
      <c r="D419" s="8" t="s">
        <v>5</v>
      </c>
      <c r="E419" s="8"/>
      <c r="F419" s="39">
        <f>F420</f>
        <v>74.495</v>
      </c>
      <c r="G419" s="75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77"/>
      <c r="X419" s="39">
        <f>X420</f>
        <v>74.495</v>
      </c>
      <c r="Y419" s="65">
        <f t="shared" si="38"/>
        <v>100</v>
      </c>
    </row>
    <row r="420" spans="1:25" s="17" customFormat="1" ht="34.5" customHeight="1" outlineLevel="6">
      <c r="A420" s="30" t="s">
        <v>157</v>
      </c>
      <c r="B420" s="14" t="s">
        <v>66</v>
      </c>
      <c r="C420" s="14" t="s">
        <v>446</v>
      </c>
      <c r="D420" s="14" t="s">
        <v>5</v>
      </c>
      <c r="E420" s="14"/>
      <c r="F420" s="40">
        <f>F421</f>
        <v>74.495</v>
      </c>
      <c r="G420" s="75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77"/>
      <c r="X420" s="40">
        <f>X421</f>
        <v>74.495</v>
      </c>
      <c r="Y420" s="65">
        <f t="shared" si="38"/>
        <v>100</v>
      </c>
    </row>
    <row r="421" spans="1:25" s="17" customFormat="1" ht="15.75" outlineLevel="6">
      <c r="A421" s="5" t="s">
        <v>92</v>
      </c>
      <c r="B421" s="6" t="s">
        <v>66</v>
      </c>
      <c r="C421" s="6" t="s">
        <v>446</v>
      </c>
      <c r="D421" s="6" t="s">
        <v>93</v>
      </c>
      <c r="E421" s="6"/>
      <c r="F421" s="41">
        <f>F422</f>
        <v>74.495</v>
      </c>
      <c r="G421" s="75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77"/>
      <c r="X421" s="41">
        <f>X422</f>
        <v>74.495</v>
      </c>
      <c r="Y421" s="65">
        <f t="shared" si="38"/>
        <v>100</v>
      </c>
    </row>
    <row r="422" spans="1:25" s="17" customFormat="1" ht="31.5" outlineLevel="6">
      <c r="A422" s="23" t="s">
        <v>94</v>
      </c>
      <c r="B422" s="24" t="s">
        <v>66</v>
      </c>
      <c r="C422" s="24" t="s">
        <v>446</v>
      </c>
      <c r="D422" s="24" t="s">
        <v>95</v>
      </c>
      <c r="E422" s="24"/>
      <c r="F422" s="42">
        <v>74.495</v>
      </c>
      <c r="G422" s="75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77"/>
      <c r="X422" s="42">
        <v>74.495</v>
      </c>
      <c r="Y422" s="65">
        <f t="shared" si="38"/>
        <v>100</v>
      </c>
    </row>
    <row r="423" spans="1:25" s="17" customFormat="1" ht="18.75" customHeight="1" outlineLevel="6">
      <c r="A423" s="32" t="s">
        <v>45</v>
      </c>
      <c r="B423" s="22" t="s">
        <v>22</v>
      </c>
      <c r="C423" s="22" t="s">
        <v>232</v>
      </c>
      <c r="D423" s="22" t="s">
        <v>5</v>
      </c>
      <c r="E423" s="22"/>
      <c r="F423" s="45">
        <f>F424</f>
        <v>4535.931790000001</v>
      </c>
      <c r="G423" s="74" t="e">
        <f>#REF!</f>
        <v>#REF!</v>
      </c>
      <c r="H423" s="39" t="e">
        <f>#REF!</f>
        <v>#REF!</v>
      </c>
      <c r="I423" s="39" t="e">
        <f>#REF!</f>
        <v>#REF!</v>
      </c>
      <c r="J423" s="39" t="e">
        <f>#REF!</f>
        <v>#REF!</v>
      </c>
      <c r="K423" s="39" t="e">
        <f>#REF!</f>
        <v>#REF!</v>
      </c>
      <c r="L423" s="39" t="e">
        <f>#REF!</f>
        <v>#REF!</v>
      </c>
      <c r="M423" s="39" t="e">
        <f>#REF!</f>
        <v>#REF!</v>
      </c>
      <c r="N423" s="39" t="e">
        <f>#REF!</f>
        <v>#REF!</v>
      </c>
      <c r="O423" s="39" t="e">
        <f>#REF!</f>
        <v>#REF!</v>
      </c>
      <c r="P423" s="39" t="e">
        <f>#REF!</f>
        <v>#REF!</v>
      </c>
      <c r="Q423" s="39" t="e">
        <f>#REF!</f>
        <v>#REF!</v>
      </c>
      <c r="R423" s="39" t="e">
        <f>#REF!</f>
        <v>#REF!</v>
      </c>
      <c r="S423" s="39" t="e">
        <f>#REF!</f>
        <v>#REF!</v>
      </c>
      <c r="T423" s="39" t="e">
        <f>#REF!</f>
        <v>#REF!</v>
      </c>
      <c r="U423" s="39" t="e">
        <f>#REF!</f>
        <v>#REF!</v>
      </c>
      <c r="V423" s="39" t="e">
        <f>#REF!</f>
        <v>#REF!</v>
      </c>
      <c r="W423" s="77"/>
      <c r="X423" s="45">
        <f>X424</f>
        <v>4535.932</v>
      </c>
      <c r="Y423" s="65">
        <f t="shared" si="38"/>
        <v>100.00000462969922</v>
      </c>
    </row>
    <row r="424" spans="1:25" s="17" customFormat="1" ht="15.75" outlineLevel="6">
      <c r="A424" s="7" t="s">
        <v>213</v>
      </c>
      <c r="B424" s="8" t="s">
        <v>22</v>
      </c>
      <c r="C424" s="8" t="s">
        <v>258</v>
      </c>
      <c r="D424" s="8" t="s">
        <v>5</v>
      </c>
      <c r="E424" s="8"/>
      <c r="F424" s="39">
        <f>F425</f>
        <v>4535.931790000001</v>
      </c>
      <c r="G424" s="75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77"/>
      <c r="X424" s="39">
        <f>X425</f>
        <v>4535.932</v>
      </c>
      <c r="Y424" s="65">
        <f t="shared" si="38"/>
        <v>100.00000462969922</v>
      </c>
    </row>
    <row r="425" spans="1:25" s="17" customFormat="1" ht="15.75" outlineLevel="6">
      <c r="A425" s="25" t="s">
        <v>117</v>
      </c>
      <c r="B425" s="14" t="s">
        <v>22</v>
      </c>
      <c r="C425" s="14" t="s">
        <v>265</v>
      </c>
      <c r="D425" s="14" t="s">
        <v>5</v>
      </c>
      <c r="E425" s="14"/>
      <c r="F425" s="40">
        <f>F426+F429</f>
        <v>4535.931790000001</v>
      </c>
      <c r="G425" s="75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77"/>
      <c r="X425" s="40">
        <f>X426+X429</f>
        <v>4535.932</v>
      </c>
      <c r="Y425" s="65">
        <f t="shared" si="38"/>
        <v>100.00000462969922</v>
      </c>
    </row>
    <row r="426" spans="1:25" s="17" customFormat="1" ht="33.75" customHeight="1" outlineLevel="6">
      <c r="A426" s="25" t="s">
        <v>158</v>
      </c>
      <c r="B426" s="14" t="s">
        <v>22</v>
      </c>
      <c r="C426" s="14" t="s">
        <v>273</v>
      </c>
      <c r="D426" s="14" t="s">
        <v>5</v>
      </c>
      <c r="E426" s="14"/>
      <c r="F426" s="40">
        <f>F427</f>
        <v>1037.58979</v>
      </c>
      <c r="G426" s="75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77"/>
      <c r="X426" s="40">
        <f>X427</f>
        <v>1037.59</v>
      </c>
      <c r="Y426" s="65">
        <f t="shared" si="38"/>
        <v>100.00002023921226</v>
      </c>
    </row>
    <row r="427" spans="1:25" s="17" customFormat="1" ht="15.75" outlineLevel="6">
      <c r="A427" s="5" t="s">
        <v>115</v>
      </c>
      <c r="B427" s="6" t="s">
        <v>22</v>
      </c>
      <c r="C427" s="6" t="s">
        <v>273</v>
      </c>
      <c r="D427" s="6" t="s">
        <v>116</v>
      </c>
      <c r="E427" s="6"/>
      <c r="F427" s="41">
        <f>F428</f>
        <v>1037.58979</v>
      </c>
      <c r="G427" s="75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77"/>
      <c r="X427" s="41">
        <f>X428</f>
        <v>1037.59</v>
      </c>
      <c r="Y427" s="65">
        <f t="shared" si="38"/>
        <v>100.00002023921226</v>
      </c>
    </row>
    <row r="428" spans="1:25" s="17" customFormat="1" ht="15.75" outlineLevel="6">
      <c r="A428" s="27" t="s">
        <v>84</v>
      </c>
      <c r="B428" s="24" t="s">
        <v>22</v>
      </c>
      <c r="C428" s="24" t="s">
        <v>273</v>
      </c>
      <c r="D428" s="24" t="s">
        <v>85</v>
      </c>
      <c r="E428" s="24"/>
      <c r="F428" s="42">
        <v>1037.58979</v>
      </c>
      <c r="G428" s="75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77"/>
      <c r="X428" s="42">
        <v>1037.59</v>
      </c>
      <c r="Y428" s="65">
        <f t="shared" si="38"/>
        <v>100.00002023921226</v>
      </c>
    </row>
    <row r="429" spans="1:25" s="17" customFormat="1" ht="15.75" outlineLevel="6">
      <c r="A429" s="30" t="s">
        <v>159</v>
      </c>
      <c r="B429" s="14" t="s">
        <v>22</v>
      </c>
      <c r="C429" s="14" t="s">
        <v>274</v>
      </c>
      <c r="D429" s="14" t="s">
        <v>5</v>
      </c>
      <c r="E429" s="14"/>
      <c r="F429" s="40">
        <f>F430+F432</f>
        <v>3498.342</v>
      </c>
      <c r="G429" s="75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77"/>
      <c r="X429" s="40">
        <f>X430+X432</f>
        <v>3498.342</v>
      </c>
      <c r="Y429" s="65">
        <f t="shared" si="38"/>
        <v>100</v>
      </c>
    </row>
    <row r="430" spans="1:25" s="17" customFormat="1" ht="15.75" outlineLevel="6">
      <c r="A430" s="5" t="s">
        <v>92</v>
      </c>
      <c r="B430" s="6" t="s">
        <v>22</v>
      </c>
      <c r="C430" s="6" t="s">
        <v>274</v>
      </c>
      <c r="D430" s="6" t="s">
        <v>93</v>
      </c>
      <c r="E430" s="6"/>
      <c r="F430" s="41">
        <f>F431</f>
        <v>0</v>
      </c>
      <c r="G430" s="75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77"/>
      <c r="X430" s="41">
        <f>X431</f>
        <v>0</v>
      </c>
      <c r="Y430" s="65">
        <v>0</v>
      </c>
    </row>
    <row r="431" spans="1:25" s="17" customFormat="1" ht="31.5" outlineLevel="6">
      <c r="A431" s="23" t="s">
        <v>94</v>
      </c>
      <c r="B431" s="24" t="s">
        <v>22</v>
      </c>
      <c r="C431" s="24" t="s">
        <v>274</v>
      </c>
      <c r="D431" s="24" t="s">
        <v>95</v>
      </c>
      <c r="E431" s="24"/>
      <c r="F431" s="42">
        <v>0</v>
      </c>
      <c r="G431" s="75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77"/>
      <c r="X431" s="42">
        <v>0</v>
      </c>
      <c r="Y431" s="65">
        <v>0</v>
      </c>
    </row>
    <row r="432" spans="1:25" s="17" customFormat="1" ht="15.75" outlineLevel="6">
      <c r="A432" s="5" t="s">
        <v>115</v>
      </c>
      <c r="B432" s="6" t="s">
        <v>22</v>
      </c>
      <c r="C432" s="6" t="s">
        <v>274</v>
      </c>
      <c r="D432" s="6" t="s">
        <v>116</v>
      </c>
      <c r="E432" s="6"/>
      <c r="F432" s="41">
        <f>F433</f>
        <v>3498.342</v>
      </c>
      <c r="G432" s="75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77"/>
      <c r="X432" s="41">
        <f>X433</f>
        <v>3498.342</v>
      </c>
      <c r="Y432" s="65">
        <f t="shared" si="38"/>
        <v>100</v>
      </c>
    </row>
    <row r="433" spans="1:25" s="17" customFormat="1" ht="47.25" outlineLevel="6">
      <c r="A433" s="27" t="s">
        <v>189</v>
      </c>
      <c r="B433" s="24" t="s">
        <v>22</v>
      </c>
      <c r="C433" s="24" t="s">
        <v>274</v>
      </c>
      <c r="D433" s="24" t="s">
        <v>83</v>
      </c>
      <c r="E433" s="24"/>
      <c r="F433" s="42">
        <v>3498.342</v>
      </c>
      <c r="G433" s="75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77"/>
      <c r="X433" s="42">
        <v>3498.342</v>
      </c>
      <c r="Y433" s="65">
        <f t="shared" si="38"/>
        <v>100</v>
      </c>
    </row>
    <row r="434" spans="1:25" s="17" customFormat="1" ht="15.75" outlineLevel="6">
      <c r="A434" s="32" t="s">
        <v>37</v>
      </c>
      <c r="B434" s="22" t="s">
        <v>13</v>
      </c>
      <c r="C434" s="22" t="s">
        <v>232</v>
      </c>
      <c r="D434" s="22" t="s">
        <v>5</v>
      </c>
      <c r="E434" s="22"/>
      <c r="F434" s="45">
        <f>F435+F446</f>
        <v>23057.8</v>
      </c>
      <c r="G434" s="74">
        <f aca="true" t="shared" si="40" ref="G434:V434">G436+G446</f>
        <v>0</v>
      </c>
      <c r="H434" s="39">
        <f t="shared" si="40"/>
        <v>0</v>
      </c>
      <c r="I434" s="39">
        <f t="shared" si="40"/>
        <v>0</v>
      </c>
      <c r="J434" s="39">
        <f t="shared" si="40"/>
        <v>0</v>
      </c>
      <c r="K434" s="39">
        <f t="shared" si="40"/>
        <v>0</v>
      </c>
      <c r="L434" s="39">
        <f t="shared" si="40"/>
        <v>0</v>
      </c>
      <c r="M434" s="39">
        <f t="shared" si="40"/>
        <v>0</v>
      </c>
      <c r="N434" s="39">
        <f t="shared" si="40"/>
        <v>0</v>
      </c>
      <c r="O434" s="39">
        <f t="shared" si="40"/>
        <v>0</v>
      </c>
      <c r="P434" s="39">
        <f t="shared" si="40"/>
        <v>0</v>
      </c>
      <c r="Q434" s="39">
        <f t="shared" si="40"/>
        <v>0</v>
      </c>
      <c r="R434" s="39">
        <f t="shared" si="40"/>
        <v>0</v>
      </c>
      <c r="S434" s="39">
        <f t="shared" si="40"/>
        <v>0</v>
      </c>
      <c r="T434" s="39">
        <f t="shared" si="40"/>
        <v>0</v>
      </c>
      <c r="U434" s="39">
        <f t="shared" si="40"/>
        <v>0</v>
      </c>
      <c r="V434" s="39">
        <f t="shared" si="40"/>
        <v>0</v>
      </c>
      <c r="W434" s="77"/>
      <c r="X434" s="45">
        <f>X435+X446</f>
        <v>22843.487</v>
      </c>
      <c r="Y434" s="65">
        <f t="shared" si="38"/>
        <v>99.07054012091353</v>
      </c>
    </row>
    <row r="435" spans="1:25" s="17" customFormat="1" ht="31.5" outlineLevel="6">
      <c r="A435" s="15" t="s">
        <v>130</v>
      </c>
      <c r="B435" s="8" t="s">
        <v>13</v>
      </c>
      <c r="C435" s="8" t="s">
        <v>233</v>
      </c>
      <c r="D435" s="8" t="s">
        <v>5</v>
      </c>
      <c r="E435" s="8"/>
      <c r="F435" s="39">
        <f>F436</f>
        <v>1790.1</v>
      </c>
      <c r="G435" s="74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77"/>
      <c r="X435" s="39">
        <f>X436</f>
        <v>1771.17</v>
      </c>
      <c r="Y435" s="65">
        <f t="shared" si="38"/>
        <v>98.94251717781131</v>
      </c>
    </row>
    <row r="436" spans="1:25" s="17" customFormat="1" ht="36" customHeight="1" outlineLevel="6">
      <c r="A436" s="15" t="s">
        <v>132</v>
      </c>
      <c r="B436" s="8" t="s">
        <v>13</v>
      </c>
      <c r="C436" s="8" t="s">
        <v>234</v>
      </c>
      <c r="D436" s="8" t="s">
        <v>5</v>
      </c>
      <c r="E436" s="8"/>
      <c r="F436" s="39">
        <f>F437+F444</f>
        <v>1790.1</v>
      </c>
      <c r="G436" s="74">
        <f aca="true" t="shared" si="41" ref="G436:V436">G437</f>
        <v>0</v>
      </c>
      <c r="H436" s="39">
        <f t="shared" si="41"/>
        <v>0</v>
      </c>
      <c r="I436" s="39">
        <f t="shared" si="41"/>
        <v>0</v>
      </c>
      <c r="J436" s="39">
        <f t="shared" si="41"/>
        <v>0</v>
      </c>
      <c r="K436" s="39">
        <f t="shared" si="41"/>
        <v>0</v>
      </c>
      <c r="L436" s="39">
        <f t="shared" si="41"/>
        <v>0</v>
      </c>
      <c r="M436" s="39">
        <f t="shared" si="41"/>
        <v>0</v>
      </c>
      <c r="N436" s="39">
        <f t="shared" si="41"/>
        <v>0</v>
      </c>
      <c r="O436" s="39">
        <f t="shared" si="41"/>
        <v>0</v>
      </c>
      <c r="P436" s="39">
        <f t="shared" si="41"/>
        <v>0</v>
      </c>
      <c r="Q436" s="39">
        <f t="shared" si="41"/>
        <v>0</v>
      </c>
      <c r="R436" s="39">
        <f t="shared" si="41"/>
        <v>0</v>
      </c>
      <c r="S436" s="39">
        <f t="shared" si="41"/>
        <v>0</v>
      </c>
      <c r="T436" s="39">
        <f t="shared" si="41"/>
        <v>0</v>
      </c>
      <c r="U436" s="39">
        <f t="shared" si="41"/>
        <v>0</v>
      </c>
      <c r="V436" s="39">
        <f t="shared" si="41"/>
        <v>0</v>
      </c>
      <c r="W436" s="77"/>
      <c r="X436" s="39">
        <f>X437+X444</f>
        <v>1771.17</v>
      </c>
      <c r="Y436" s="65">
        <f t="shared" si="38"/>
        <v>98.94251717781131</v>
      </c>
    </row>
    <row r="437" spans="1:25" s="17" customFormat="1" ht="47.25" outlineLevel="6">
      <c r="A437" s="26" t="s">
        <v>187</v>
      </c>
      <c r="B437" s="14" t="s">
        <v>13</v>
      </c>
      <c r="C437" s="14" t="s">
        <v>236</v>
      </c>
      <c r="D437" s="14" t="s">
        <v>5</v>
      </c>
      <c r="E437" s="14"/>
      <c r="F437" s="40">
        <f>F438+F442</f>
        <v>1790.1</v>
      </c>
      <c r="G437" s="75">
        <f aca="true" t="shared" si="42" ref="G437:V437">G438</f>
        <v>0</v>
      </c>
      <c r="H437" s="41">
        <f t="shared" si="42"/>
        <v>0</v>
      </c>
      <c r="I437" s="41">
        <f t="shared" si="42"/>
        <v>0</v>
      </c>
      <c r="J437" s="41">
        <f t="shared" si="42"/>
        <v>0</v>
      </c>
      <c r="K437" s="41">
        <f t="shared" si="42"/>
        <v>0</v>
      </c>
      <c r="L437" s="41">
        <f t="shared" si="42"/>
        <v>0</v>
      </c>
      <c r="M437" s="41">
        <f t="shared" si="42"/>
        <v>0</v>
      </c>
      <c r="N437" s="41">
        <f t="shared" si="42"/>
        <v>0</v>
      </c>
      <c r="O437" s="41">
        <f t="shared" si="42"/>
        <v>0</v>
      </c>
      <c r="P437" s="41">
        <f t="shared" si="42"/>
        <v>0</v>
      </c>
      <c r="Q437" s="41">
        <f t="shared" si="42"/>
        <v>0</v>
      </c>
      <c r="R437" s="41">
        <f t="shared" si="42"/>
        <v>0</v>
      </c>
      <c r="S437" s="41">
        <f t="shared" si="42"/>
        <v>0</v>
      </c>
      <c r="T437" s="41">
        <f t="shared" si="42"/>
        <v>0</v>
      </c>
      <c r="U437" s="41">
        <f t="shared" si="42"/>
        <v>0</v>
      </c>
      <c r="V437" s="41">
        <f t="shared" si="42"/>
        <v>0</v>
      </c>
      <c r="W437" s="77"/>
      <c r="X437" s="40">
        <f>X438+X442</f>
        <v>1771.17</v>
      </c>
      <c r="Y437" s="65">
        <f t="shared" si="38"/>
        <v>98.94251717781131</v>
      </c>
    </row>
    <row r="438" spans="1:25" s="17" customFormat="1" ht="31.5" outlineLevel="6">
      <c r="A438" s="5" t="s">
        <v>91</v>
      </c>
      <c r="B438" s="6" t="s">
        <v>13</v>
      </c>
      <c r="C438" s="6" t="s">
        <v>236</v>
      </c>
      <c r="D438" s="6" t="s">
        <v>90</v>
      </c>
      <c r="E438" s="6"/>
      <c r="F438" s="41">
        <f>F439+F440+F441</f>
        <v>1790.1</v>
      </c>
      <c r="G438" s="75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77"/>
      <c r="X438" s="41">
        <f>X439+X440+X441</f>
        <v>1771.17</v>
      </c>
      <c r="Y438" s="65">
        <f t="shared" si="38"/>
        <v>98.94251717781131</v>
      </c>
    </row>
    <row r="439" spans="1:25" s="17" customFormat="1" ht="16.5" customHeight="1" outlineLevel="6">
      <c r="A439" s="23" t="s">
        <v>225</v>
      </c>
      <c r="B439" s="24" t="s">
        <v>13</v>
      </c>
      <c r="C439" s="24" t="s">
        <v>236</v>
      </c>
      <c r="D439" s="24" t="s">
        <v>88</v>
      </c>
      <c r="E439" s="24"/>
      <c r="F439" s="42">
        <v>1373.05</v>
      </c>
      <c r="G439" s="75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77"/>
      <c r="X439" s="42">
        <v>1358.476</v>
      </c>
      <c r="Y439" s="65">
        <f t="shared" si="38"/>
        <v>98.93856742289066</v>
      </c>
    </row>
    <row r="440" spans="1:25" s="17" customFormat="1" ht="31.5" outlineLevel="6">
      <c r="A440" s="23" t="s">
        <v>230</v>
      </c>
      <c r="B440" s="24" t="s">
        <v>13</v>
      </c>
      <c r="C440" s="24" t="s">
        <v>236</v>
      </c>
      <c r="D440" s="24" t="s">
        <v>89</v>
      </c>
      <c r="E440" s="24"/>
      <c r="F440" s="42">
        <v>4.85</v>
      </c>
      <c r="G440" s="75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77"/>
      <c r="X440" s="42">
        <v>4.85</v>
      </c>
      <c r="Y440" s="65">
        <f t="shared" si="38"/>
        <v>100</v>
      </c>
    </row>
    <row r="441" spans="1:25" s="17" customFormat="1" ht="47.25" outlineLevel="6">
      <c r="A441" s="23" t="s">
        <v>226</v>
      </c>
      <c r="B441" s="24" t="s">
        <v>13</v>
      </c>
      <c r="C441" s="24" t="s">
        <v>236</v>
      </c>
      <c r="D441" s="24" t="s">
        <v>227</v>
      </c>
      <c r="E441" s="24"/>
      <c r="F441" s="42">
        <v>412.2</v>
      </c>
      <c r="G441" s="75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77"/>
      <c r="X441" s="42">
        <v>407.844</v>
      </c>
      <c r="Y441" s="65">
        <f t="shared" si="38"/>
        <v>98.94323144104804</v>
      </c>
    </row>
    <row r="442" spans="1:25" s="17" customFormat="1" ht="15.75" outlineLevel="6">
      <c r="A442" s="5" t="s">
        <v>92</v>
      </c>
      <c r="B442" s="6" t="s">
        <v>13</v>
      </c>
      <c r="C442" s="6" t="s">
        <v>236</v>
      </c>
      <c r="D442" s="6" t="s">
        <v>93</v>
      </c>
      <c r="E442" s="6"/>
      <c r="F442" s="41">
        <f>F443</f>
        <v>0</v>
      </c>
      <c r="G442" s="75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77"/>
      <c r="X442" s="41">
        <f>X443</f>
        <v>0</v>
      </c>
      <c r="Y442" s="65">
        <v>0</v>
      </c>
    </row>
    <row r="443" spans="1:25" s="17" customFormat="1" ht="31.5" outlineLevel="6">
      <c r="A443" s="23" t="s">
        <v>94</v>
      </c>
      <c r="B443" s="24" t="s">
        <v>13</v>
      </c>
      <c r="C443" s="24" t="s">
        <v>236</v>
      </c>
      <c r="D443" s="24" t="s">
        <v>95</v>
      </c>
      <c r="E443" s="24"/>
      <c r="F443" s="42">
        <v>0</v>
      </c>
      <c r="G443" s="75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77"/>
      <c r="X443" s="42">
        <v>0</v>
      </c>
      <c r="Y443" s="65">
        <v>0</v>
      </c>
    </row>
    <row r="444" spans="1:25" s="17" customFormat="1" ht="15.75" outlineLevel="6">
      <c r="A444" s="25" t="s">
        <v>134</v>
      </c>
      <c r="B444" s="14" t="s">
        <v>13</v>
      </c>
      <c r="C444" s="14" t="s">
        <v>238</v>
      </c>
      <c r="D444" s="14" t="s">
        <v>5</v>
      </c>
      <c r="E444" s="14"/>
      <c r="F444" s="40">
        <f>F445</f>
        <v>0</v>
      </c>
      <c r="G444" s="75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77"/>
      <c r="X444" s="40">
        <f>X445</f>
        <v>0</v>
      </c>
      <c r="Y444" s="65">
        <v>0</v>
      </c>
    </row>
    <row r="445" spans="1:25" s="17" customFormat="1" ht="15.75" outlineLevel="6">
      <c r="A445" s="47" t="s">
        <v>303</v>
      </c>
      <c r="B445" s="46" t="s">
        <v>13</v>
      </c>
      <c r="C445" s="46" t="s">
        <v>238</v>
      </c>
      <c r="D445" s="46" t="s">
        <v>302</v>
      </c>
      <c r="E445" s="46"/>
      <c r="F445" s="48">
        <v>0</v>
      </c>
      <c r="G445" s="7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79"/>
      <c r="X445" s="48">
        <v>0</v>
      </c>
      <c r="Y445" s="65">
        <v>0</v>
      </c>
    </row>
    <row r="446" spans="1:25" s="17" customFormat="1" ht="19.5" customHeight="1" outlineLevel="6">
      <c r="A446" s="31" t="s">
        <v>210</v>
      </c>
      <c r="B446" s="8" t="s">
        <v>13</v>
      </c>
      <c r="C446" s="8" t="s">
        <v>258</v>
      </c>
      <c r="D446" s="8" t="s">
        <v>5</v>
      </c>
      <c r="E446" s="8"/>
      <c r="F446" s="39">
        <f>F447</f>
        <v>21267.7</v>
      </c>
      <c r="G446" s="74">
        <f aca="true" t="shared" si="43" ref="G446:V446">G448</f>
        <v>0</v>
      </c>
      <c r="H446" s="39">
        <f t="shared" si="43"/>
        <v>0</v>
      </c>
      <c r="I446" s="39">
        <f t="shared" si="43"/>
        <v>0</v>
      </c>
      <c r="J446" s="39">
        <f t="shared" si="43"/>
        <v>0</v>
      </c>
      <c r="K446" s="39">
        <f t="shared" si="43"/>
        <v>0</v>
      </c>
      <c r="L446" s="39">
        <f t="shared" si="43"/>
        <v>0</v>
      </c>
      <c r="M446" s="39">
        <f t="shared" si="43"/>
        <v>0</v>
      </c>
      <c r="N446" s="39">
        <f t="shared" si="43"/>
        <v>0</v>
      </c>
      <c r="O446" s="39">
        <f t="shared" si="43"/>
        <v>0</v>
      </c>
      <c r="P446" s="39">
        <f t="shared" si="43"/>
        <v>0</v>
      </c>
      <c r="Q446" s="39">
        <f t="shared" si="43"/>
        <v>0</v>
      </c>
      <c r="R446" s="39">
        <f t="shared" si="43"/>
        <v>0</v>
      </c>
      <c r="S446" s="39">
        <f t="shared" si="43"/>
        <v>0</v>
      </c>
      <c r="T446" s="39">
        <f t="shared" si="43"/>
        <v>0</v>
      </c>
      <c r="U446" s="39">
        <f t="shared" si="43"/>
        <v>0</v>
      </c>
      <c r="V446" s="39">
        <f t="shared" si="43"/>
        <v>0</v>
      </c>
      <c r="W446" s="77"/>
      <c r="X446" s="39">
        <f>X447</f>
        <v>21072.317</v>
      </c>
      <c r="Y446" s="65">
        <f t="shared" si="38"/>
        <v>99.0813157981352</v>
      </c>
    </row>
    <row r="447" spans="1:25" s="17" customFormat="1" ht="33" customHeight="1" outlineLevel="6">
      <c r="A447" s="31" t="s">
        <v>160</v>
      </c>
      <c r="B447" s="8" t="s">
        <v>13</v>
      </c>
      <c r="C447" s="8" t="s">
        <v>276</v>
      </c>
      <c r="D447" s="8" t="s">
        <v>5</v>
      </c>
      <c r="E447" s="8"/>
      <c r="F447" s="39">
        <f>F448</f>
        <v>21267.7</v>
      </c>
      <c r="G447" s="74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77"/>
      <c r="X447" s="39">
        <f>X448</f>
        <v>21072.317</v>
      </c>
      <c r="Y447" s="65">
        <f t="shared" si="38"/>
        <v>99.0813157981352</v>
      </c>
    </row>
    <row r="448" spans="1:25" s="17" customFormat="1" ht="31.5" outlineLevel="6">
      <c r="A448" s="25" t="s">
        <v>135</v>
      </c>
      <c r="B448" s="14" t="s">
        <v>13</v>
      </c>
      <c r="C448" s="14" t="s">
        <v>277</v>
      </c>
      <c r="D448" s="14" t="s">
        <v>5</v>
      </c>
      <c r="E448" s="14"/>
      <c r="F448" s="40">
        <f>F449+F453+F455</f>
        <v>21267.7</v>
      </c>
      <c r="G448" s="75">
        <f aca="true" t="shared" si="44" ref="G448:V448">G449</f>
        <v>0</v>
      </c>
      <c r="H448" s="41">
        <f t="shared" si="44"/>
        <v>0</v>
      </c>
      <c r="I448" s="41">
        <f t="shared" si="44"/>
        <v>0</v>
      </c>
      <c r="J448" s="41">
        <f t="shared" si="44"/>
        <v>0</v>
      </c>
      <c r="K448" s="41">
        <f t="shared" si="44"/>
        <v>0</v>
      </c>
      <c r="L448" s="41">
        <f t="shared" si="44"/>
        <v>0</v>
      </c>
      <c r="M448" s="41">
        <f t="shared" si="44"/>
        <v>0</v>
      </c>
      <c r="N448" s="41">
        <f t="shared" si="44"/>
        <v>0</v>
      </c>
      <c r="O448" s="41">
        <f t="shared" si="44"/>
        <v>0</v>
      </c>
      <c r="P448" s="41">
        <f t="shared" si="44"/>
        <v>0</v>
      </c>
      <c r="Q448" s="41">
        <f t="shared" si="44"/>
        <v>0</v>
      </c>
      <c r="R448" s="41">
        <f t="shared" si="44"/>
        <v>0</v>
      </c>
      <c r="S448" s="41">
        <f t="shared" si="44"/>
        <v>0</v>
      </c>
      <c r="T448" s="41">
        <f t="shared" si="44"/>
        <v>0</v>
      </c>
      <c r="U448" s="41">
        <f t="shared" si="44"/>
        <v>0</v>
      </c>
      <c r="V448" s="41">
        <f t="shared" si="44"/>
        <v>0</v>
      </c>
      <c r="W448" s="77"/>
      <c r="X448" s="40">
        <f>X449+X453+X455</f>
        <v>21072.317</v>
      </c>
      <c r="Y448" s="65">
        <f t="shared" si="38"/>
        <v>99.0813157981352</v>
      </c>
    </row>
    <row r="449" spans="1:25" s="17" customFormat="1" ht="15.75" outlineLevel="6">
      <c r="A449" s="5" t="s">
        <v>107</v>
      </c>
      <c r="B449" s="6" t="s">
        <v>13</v>
      </c>
      <c r="C449" s="6" t="s">
        <v>277</v>
      </c>
      <c r="D449" s="6" t="s">
        <v>108</v>
      </c>
      <c r="E449" s="6"/>
      <c r="F449" s="41">
        <f>F450+F451+F452</f>
        <v>13770</v>
      </c>
      <c r="G449" s="75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77"/>
      <c r="X449" s="41">
        <f>X450+X451+X452</f>
        <v>13662.842999999999</v>
      </c>
      <c r="Y449" s="65">
        <f t="shared" si="38"/>
        <v>99.2218082788671</v>
      </c>
    </row>
    <row r="450" spans="1:25" s="17" customFormat="1" ht="15.75" outlineLevel="6">
      <c r="A450" s="23" t="s">
        <v>224</v>
      </c>
      <c r="B450" s="24" t="s">
        <v>13</v>
      </c>
      <c r="C450" s="24" t="s">
        <v>277</v>
      </c>
      <c r="D450" s="24" t="s">
        <v>109</v>
      </c>
      <c r="E450" s="24"/>
      <c r="F450" s="42">
        <v>10610</v>
      </c>
      <c r="G450" s="75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77"/>
      <c r="X450" s="42">
        <v>10526.791</v>
      </c>
      <c r="Y450" s="65">
        <f t="shared" si="38"/>
        <v>99.2157492931197</v>
      </c>
    </row>
    <row r="451" spans="1:25" s="17" customFormat="1" ht="31.5" outlineLevel="6">
      <c r="A451" s="23" t="s">
        <v>231</v>
      </c>
      <c r="B451" s="24" t="s">
        <v>13</v>
      </c>
      <c r="C451" s="24" t="s">
        <v>277</v>
      </c>
      <c r="D451" s="24" t="s">
        <v>110</v>
      </c>
      <c r="E451" s="24"/>
      <c r="F451" s="42">
        <v>0</v>
      </c>
      <c r="G451" s="75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77"/>
      <c r="X451" s="42">
        <v>0</v>
      </c>
      <c r="Y451" s="65">
        <v>0</v>
      </c>
    </row>
    <row r="452" spans="1:25" s="17" customFormat="1" ht="47.25" outlineLevel="6">
      <c r="A452" s="23" t="s">
        <v>228</v>
      </c>
      <c r="B452" s="24" t="s">
        <v>13</v>
      </c>
      <c r="C452" s="24" t="s">
        <v>277</v>
      </c>
      <c r="D452" s="24" t="s">
        <v>229</v>
      </c>
      <c r="E452" s="24"/>
      <c r="F452" s="42">
        <v>3160</v>
      </c>
      <c r="G452" s="75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77"/>
      <c r="X452" s="42">
        <v>3136.052</v>
      </c>
      <c r="Y452" s="65">
        <f t="shared" si="38"/>
        <v>99.24215189873418</v>
      </c>
    </row>
    <row r="453" spans="1:25" s="17" customFormat="1" ht="15.75" outlineLevel="6">
      <c r="A453" s="5" t="s">
        <v>92</v>
      </c>
      <c r="B453" s="6" t="s">
        <v>13</v>
      </c>
      <c r="C453" s="6" t="s">
        <v>277</v>
      </c>
      <c r="D453" s="6" t="s">
        <v>93</v>
      </c>
      <c r="E453" s="6"/>
      <c r="F453" s="41">
        <f>F454</f>
        <v>7466.97498</v>
      </c>
      <c r="G453" s="75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77"/>
      <c r="X453" s="41">
        <f>X454</f>
        <v>7381.885</v>
      </c>
      <c r="Y453" s="65">
        <f t="shared" si="38"/>
        <v>98.86044910786616</v>
      </c>
    </row>
    <row r="454" spans="1:25" s="17" customFormat="1" ht="31.5" outlineLevel="6">
      <c r="A454" s="23" t="s">
        <v>94</v>
      </c>
      <c r="B454" s="24" t="s">
        <v>13</v>
      </c>
      <c r="C454" s="24" t="s">
        <v>277</v>
      </c>
      <c r="D454" s="24" t="s">
        <v>95</v>
      </c>
      <c r="E454" s="24"/>
      <c r="F454" s="42">
        <v>7466.97498</v>
      </c>
      <c r="G454" s="75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77"/>
      <c r="X454" s="42">
        <v>7381.885</v>
      </c>
      <c r="Y454" s="65">
        <f t="shared" si="38"/>
        <v>98.86044910786616</v>
      </c>
    </row>
    <row r="455" spans="1:25" s="17" customFormat="1" ht="15.75" outlineLevel="6">
      <c r="A455" s="5" t="s">
        <v>96</v>
      </c>
      <c r="B455" s="6" t="s">
        <v>13</v>
      </c>
      <c r="C455" s="6" t="s">
        <v>277</v>
      </c>
      <c r="D455" s="6" t="s">
        <v>97</v>
      </c>
      <c r="E455" s="6"/>
      <c r="F455" s="41">
        <f>F456+F457+F458</f>
        <v>30.72502</v>
      </c>
      <c r="G455" s="75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77"/>
      <c r="X455" s="41">
        <f>X456+X457+X458</f>
        <v>27.589</v>
      </c>
      <c r="Y455" s="65">
        <f t="shared" si="38"/>
        <v>89.79326945922249</v>
      </c>
    </row>
    <row r="456" spans="1:25" s="17" customFormat="1" ht="15.75" outlineLevel="6">
      <c r="A456" s="23" t="s">
        <v>98</v>
      </c>
      <c r="B456" s="24" t="s">
        <v>13</v>
      </c>
      <c r="C456" s="24" t="s">
        <v>277</v>
      </c>
      <c r="D456" s="24" t="s">
        <v>100</v>
      </c>
      <c r="E456" s="24"/>
      <c r="F456" s="42">
        <v>1.383</v>
      </c>
      <c r="G456" s="75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77"/>
      <c r="X456" s="42">
        <v>1.383</v>
      </c>
      <c r="Y456" s="65">
        <f t="shared" si="38"/>
        <v>100</v>
      </c>
    </row>
    <row r="457" spans="1:25" s="17" customFormat="1" ht="15.75" outlineLevel="6">
      <c r="A457" s="23" t="s">
        <v>99</v>
      </c>
      <c r="B457" s="24" t="s">
        <v>13</v>
      </c>
      <c r="C457" s="24" t="s">
        <v>277</v>
      </c>
      <c r="D457" s="24" t="s">
        <v>101</v>
      </c>
      <c r="E457" s="24"/>
      <c r="F457" s="42">
        <v>18.9435</v>
      </c>
      <c r="G457" s="75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77"/>
      <c r="X457" s="42">
        <v>15.807</v>
      </c>
      <c r="Y457" s="65">
        <f t="shared" si="38"/>
        <v>83.44286958587378</v>
      </c>
    </row>
    <row r="458" spans="1:25" s="17" customFormat="1" ht="15.75" outlineLevel="6">
      <c r="A458" s="23" t="s">
        <v>303</v>
      </c>
      <c r="B458" s="24" t="s">
        <v>13</v>
      </c>
      <c r="C458" s="24" t="s">
        <v>277</v>
      </c>
      <c r="D458" s="24" t="s">
        <v>302</v>
      </c>
      <c r="E458" s="24"/>
      <c r="F458" s="42">
        <v>10.39852</v>
      </c>
      <c r="G458" s="75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77"/>
      <c r="X458" s="42">
        <v>10.399</v>
      </c>
      <c r="Y458" s="65">
        <f t="shared" si="38"/>
        <v>100.0046160415136</v>
      </c>
    </row>
    <row r="459" spans="1:25" s="17" customFormat="1" ht="17.25" customHeight="1" outlineLevel="6">
      <c r="A459" s="12" t="s">
        <v>72</v>
      </c>
      <c r="B459" s="13" t="s">
        <v>52</v>
      </c>
      <c r="C459" s="13" t="s">
        <v>232</v>
      </c>
      <c r="D459" s="13" t="s">
        <v>5</v>
      </c>
      <c r="E459" s="13"/>
      <c r="F459" s="38">
        <f>F460</f>
        <v>81117.15225</v>
      </c>
      <c r="G459" s="70" t="e">
        <f>G460+#REF!+#REF!</f>
        <v>#REF!</v>
      </c>
      <c r="H459" s="38" t="e">
        <f>H460+#REF!+#REF!</f>
        <v>#REF!</v>
      </c>
      <c r="I459" s="38" t="e">
        <f>I460+#REF!+#REF!</f>
        <v>#REF!</v>
      </c>
      <c r="J459" s="38" t="e">
        <f>J460+#REF!+#REF!</f>
        <v>#REF!</v>
      </c>
      <c r="K459" s="38" t="e">
        <f>K460+#REF!+#REF!</f>
        <v>#REF!</v>
      </c>
      <c r="L459" s="38" t="e">
        <f>L460+#REF!+#REF!</f>
        <v>#REF!</v>
      </c>
      <c r="M459" s="38" t="e">
        <f>M460+#REF!+#REF!</f>
        <v>#REF!</v>
      </c>
      <c r="N459" s="38" t="e">
        <f>N460+#REF!+#REF!</f>
        <v>#REF!</v>
      </c>
      <c r="O459" s="38" t="e">
        <f>O460+#REF!+#REF!</f>
        <v>#REF!</v>
      </c>
      <c r="P459" s="38" t="e">
        <f>P460+#REF!+#REF!</f>
        <v>#REF!</v>
      </c>
      <c r="Q459" s="38" t="e">
        <f>Q460+#REF!+#REF!</f>
        <v>#REF!</v>
      </c>
      <c r="R459" s="38" t="e">
        <f>R460+#REF!+#REF!</f>
        <v>#REF!</v>
      </c>
      <c r="S459" s="38" t="e">
        <f>S460+#REF!+#REF!</f>
        <v>#REF!</v>
      </c>
      <c r="T459" s="38" t="e">
        <f>T460+#REF!+#REF!</f>
        <v>#REF!</v>
      </c>
      <c r="U459" s="38" t="e">
        <f>U460+#REF!+#REF!</f>
        <v>#REF!</v>
      </c>
      <c r="V459" s="38" t="e">
        <f>V460+#REF!+#REF!</f>
        <v>#REF!</v>
      </c>
      <c r="W459" s="77"/>
      <c r="X459" s="38">
        <f>X460</f>
        <v>70244.696</v>
      </c>
      <c r="Y459" s="65">
        <f t="shared" si="38"/>
        <v>86.59660016602714</v>
      </c>
    </row>
    <row r="460" spans="1:25" s="17" customFormat="1" ht="15.75" outlineLevel="3">
      <c r="A460" s="7" t="s">
        <v>38</v>
      </c>
      <c r="B460" s="8" t="s">
        <v>14</v>
      </c>
      <c r="C460" s="8" t="s">
        <v>232</v>
      </c>
      <c r="D460" s="8" t="s">
        <v>5</v>
      </c>
      <c r="E460" s="8"/>
      <c r="F460" s="39">
        <f>F465+F497+F501+F461</f>
        <v>81117.15225</v>
      </c>
      <c r="G460" s="74" t="e">
        <f>G465+#REF!+#REF!</f>
        <v>#REF!</v>
      </c>
      <c r="H460" s="39" t="e">
        <f>H465+#REF!+#REF!</f>
        <v>#REF!</v>
      </c>
      <c r="I460" s="39" t="e">
        <f>I465+#REF!+#REF!</f>
        <v>#REF!</v>
      </c>
      <c r="J460" s="39" t="e">
        <f>J465+#REF!+#REF!</f>
        <v>#REF!</v>
      </c>
      <c r="K460" s="39" t="e">
        <f>K465+#REF!+#REF!</f>
        <v>#REF!</v>
      </c>
      <c r="L460" s="39" t="e">
        <f>L465+#REF!+#REF!</f>
        <v>#REF!</v>
      </c>
      <c r="M460" s="39" t="e">
        <f>M465+#REF!+#REF!</f>
        <v>#REF!</v>
      </c>
      <c r="N460" s="39" t="e">
        <f>N465+#REF!+#REF!</f>
        <v>#REF!</v>
      </c>
      <c r="O460" s="39" t="e">
        <f>O465+#REF!+#REF!</f>
        <v>#REF!</v>
      </c>
      <c r="P460" s="39" t="e">
        <f>P465+#REF!+#REF!</f>
        <v>#REF!</v>
      </c>
      <c r="Q460" s="39" t="e">
        <f>Q465+#REF!+#REF!</f>
        <v>#REF!</v>
      </c>
      <c r="R460" s="39" t="e">
        <f>R465+#REF!+#REF!</f>
        <v>#REF!</v>
      </c>
      <c r="S460" s="39" t="e">
        <f>S465+#REF!+#REF!</f>
        <v>#REF!</v>
      </c>
      <c r="T460" s="39" t="e">
        <f>T465+#REF!+#REF!</f>
        <v>#REF!</v>
      </c>
      <c r="U460" s="39" t="e">
        <f>U465+#REF!+#REF!</f>
        <v>#REF!</v>
      </c>
      <c r="V460" s="39" t="e">
        <f>V465+#REF!+#REF!</f>
        <v>#REF!</v>
      </c>
      <c r="W460" s="77"/>
      <c r="X460" s="39">
        <f>X465+X497+X501+X461</f>
        <v>70244.696</v>
      </c>
      <c r="Y460" s="65">
        <f t="shared" si="38"/>
        <v>86.59660016602714</v>
      </c>
    </row>
    <row r="461" spans="1:25" s="17" customFormat="1" ht="31.5" outlineLevel="3">
      <c r="A461" s="15" t="s">
        <v>130</v>
      </c>
      <c r="B461" s="8" t="s">
        <v>14</v>
      </c>
      <c r="C461" s="8" t="s">
        <v>233</v>
      </c>
      <c r="D461" s="8" t="s">
        <v>5</v>
      </c>
      <c r="E461" s="8"/>
      <c r="F461" s="39">
        <f>F462</f>
        <v>27.55715</v>
      </c>
      <c r="G461" s="74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77"/>
      <c r="X461" s="39">
        <f>X462</f>
        <v>27.557</v>
      </c>
      <c r="Y461" s="65">
        <f t="shared" si="38"/>
        <v>99.9994556766574</v>
      </c>
    </row>
    <row r="462" spans="1:25" s="17" customFormat="1" ht="31.5" outlineLevel="3">
      <c r="A462" s="15" t="s">
        <v>132</v>
      </c>
      <c r="B462" s="8" t="s">
        <v>14</v>
      </c>
      <c r="C462" s="8" t="s">
        <v>234</v>
      </c>
      <c r="D462" s="8" t="s">
        <v>5</v>
      </c>
      <c r="E462" s="8"/>
      <c r="F462" s="39">
        <f>F463</f>
        <v>27.55715</v>
      </c>
      <c r="G462" s="74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77"/>
      <c r="X462" s="39">
        <f>X463</f>
        <v>27.557</v>
      </c>
      <c r="Y462" s="65">
        <f t="shared" si="38"/>
        <v>99.9994556766574</v>
      </c>
    </row>
    <row r="463" spans="1:25" s="17" customFormat="1" ht="31.5" outlineLevel="3">
      <c r="A463" s="25" t="s">
        <v>323</v>
      </c>
      <c r="B463" s="14" t="s">
        <v>14</v>
      </c>
      <c r="C463" s="14" t="s">
        <v>322</v>
      </c>
      <c r="D463" s="14" t="s">
        <v>5</v>
      </c>
      <c r="E463" s="14"/>
      <c r="F463" s="40">
        <f>F464</f>
        <v>27.55715</v>
      </c>
      <c r="G463" s="74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77"/>
      <c r="X463" s="40">
        <f>X464</f>
        <v>27.557</v>
      </c>
      <c r="Y463" s="65">
        <f aca="true" t="shared" si="45" ref="Y463:Y527">X463/F463*100</f>
        <v>99.9994556766574</v>
      </c>
    </row>
    <row r="464" spans="1:25" s="17" customFormat="1" ht="15.75" outlineLevel="3">
      <c r="A464" s="47" t="s">
        <v>84</v>
      </c>
      <c r="B464" s="46" t="s">
        <v>14</v>
      </c>
      <c r="C464" s="46" t="s">
        <v>322</v>
      </c>
      <c r="D464" s="46" t="s">
        <v>85</v>
      </c>
      <c r="E464" s="46"/>
      <c r="F464" s="48">
        <v>27.55715</v>
      </c>
      <c r="G464" s="7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79"/>
      <c r="X464" s="48">
        <v>27.557</v>
      </c>
      <c r="Y464" s="65">
        <f t="shared" si="45"/>
        <v>99.9994556766574</v>
      </c>
    </row>
    <row r="465" spans="1:25" s="17" customFormat="1" ht="19.5" customHeight="1" outlineLevel="3">
      <c r="A465" s="10" t="s">
        <v>161</v>
      </c>
      <c r="B465" s="8" t="s">
        <v>14</v>
      </c>
      <c r="C465" s="8" t="s">
        <v>278</v>
      </c>
      <c r="D465" s="8" t="s">
        <v>5</v>
      </c>
      <c r="E465" s="8"/>
      <c r="F465" s="39">
        <f>F466+F475+F493</f>
        <v>80729.99661</v>
      </c>
      <c r="G465" s="74">
        <f aca="true" t="shared" si="46" ref="G465:V465">G476</f>
        <v>0</v>
      </c>
      <c r="H465" s="39">
        <f t="shared" si="46"/>
        <v>0</v>
      </c>
      <c r="I465" s="39">
        <f t="shared" si="46"/>
        <v>0</v>
      </c>
      <c r="J465" s="39">
        <f t="shared" si="46"/>
        <v>0</v>
      </c>
      <c r="K465" s="39">
        <f t="shared" si="46"/>
        <v>0</v>
      </c>
      <c r="L465" s="39">
        <f t="shared" si="46"/>
        <v>0</v>
      </c>
      <c r="M465" s="39">
        <f t="shared" si="46"/>
        <v>0</v>
      </c>
      <c r="N465" s="39">
        <f t="shared" si="46"/>
        <v>0</v>
      </c>
      <c r="O465" s="39">
        <f t="shared" si="46"/>
        <v>0</v>
      </c>
      <c r="P465" s="39">
        <f t="shared" si="46"/>
        <v>0</v>
      </c>
      <c r="Q465" s="39">
        <f t="shared" si="46"/>
        <v>0</v>
      </c>
      <c r="R465" s="39">
        <f t="shared" si="46"/>
        <v>0</v>
      </c>
      <c r="S465" s="39">
        <f t="shared" si="46"/>
        <v>0</v>
      </c>
      <c r="T465" s="39">
        <f t="shared" si="46"/>
        <v>0</v>
      </c>
      <c r="U465" s="39">
        <f t="shared" si="46"/>
        <v>0</v>
      </c>
      <c r="V465" s="39">
        <f t="shared" si="46"/>
        <v>0</v>
      </c>
      <c r="W465" s="77"/>
      <c r="X465" s="39">
        <f>X466+X475+X493</f>
        <v>69857.541</v>
      </c>
      <c r="Y465" s="65">
        <f t="shared" si="45"/>
        <v>86.53232247422982</v>
      </c>
    </row>
    <row r="466" spans="1:25" s="17" customFormat="1" ht="19.5" customHeight="1" outlineLevel="3">
      <c r="A466" s="25" t="s">
        <v>118</v>
      </c>
      <c r="B466" s="14" t="s">
        <v>14</v>
      </c>
      <c r="C466" s="14" t="s">
        <v>279</v>
      </c>
      <c r="D466" s="14" t="s">
        <v>5</v>
      </c>
      <c r="E466" s="14"/>
      <c r="F466" s="40">
        <f>F467+F472</f>
        <v>34480.85</v>
      </c>
      <c r="G466" s="81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77"/>
      <c r="X466" s="40">
        <f>X467+X472</f>
        <v>23692.461000000003</v>
      </c>
      <c r="Y466" s="65">
        <f t="shared" si="45"/>
        <v>68.71194010588488</v>
      </c>
    </row>
    <row r="467" spans="1:25" s="17" customFormat="1" ht="32.25" customHeight="1" outlineLevel="3">
      <c r="A467" s="36" t="s">
        <v>162</v>
      </c>
      <c r="B467" s="6" t="s">
        <v>14</v>
      </c>
      <c r="C467" s="6" t="s">
        <v>449</v>
      </c>
      <c r="D467" s="6" t="s">
        <v>5</v>
      </c>
      <c r="E467" s="6"/>
      <c r="F467" s="41">
        <f>F468+F470</f>
        <v>394.15000000000003</v>
      </c>
      <c r="G467" s="81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77"/>
      <c r="X467" s="41">
        <f>X468+X470</f>
        <v>394.15000000000003</v>
      </c>
      <c r="Y467" s="65">
        <f t="shared" si="45"/>
        <v>100</v>
      </c>
    </row>
    <row r="468" spans="1:25" s="17" customFormat="1" ht="19.5" customHeight="1" outlineLevel="3">
      <c r="A468" s="66" t="s">
        <v>92</v>
      </c>
      <c r="B468" s="67" t="s">
        <v>14</v>
      </c>
      <c r="C468" s="67" t="s">
        <v>449</v>
      </c>
      <c r="D468" s="67" t="s">
        <v>93</v>
      </c>
      <c r="E468" s="67"/>
      <c r="F468" s="110">
        <f>F469</f>
        <v>35.24</v>
      </c>
      <c r="G468" s="111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86"/>
      <c r="X468" s="110">
        <f>X469</f>
        <v>35.24</v>
      </c>
      <c r="Y468" s="65">
        <f t="shared" si="45"/>
        <v>100</v>
      </c>
    </row>
    <row r="469" spans="1:25" s="17" customFormat="1" ht="19.5" customHeight="1" outlineLevel="3">
      <c r="A469" s="23" t="s">
        <v>94</v>
      </c>
      <c r="B469" s="24" t="s">
        <v>14</v>
      </c>
      <c r="C469" s="24" t="s">
        <v>449</v>
      </c>
      <c r="D469" s="24" t="s">
        <v>95</v>
      </c>
      <c r="E469" s="24"/>
      <c r="F469" s="109">
        <v>35.24</v>
      </c>
      <c r="G469" s="81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77"/>
      <c r="X469" s="109">
        <v>35.24</v>
      </c>
      <c r="Y469" s="65">
        <f t="shared" si="45"/>
        <v>100</v>
      </c>
    </row>
    <row r="470" spans="1:25" s="17" customFormat="1" ht="19.5" customHeight="1" outlineLevel="3">
      <c r="A470" s="66" t="s">
        <v>319</v>
      </c>
      <c r="B470" s="67" t="s">
        <v>14</v>
      </c>
      <c r="C470" s="67" t="s">
        <v>449</v>
      </c>
      <c r="D470" s="67" t="s">
        <v>318</v>
      </c>
      <c r="E470" s="67"/>
      <c r="F470" s="110">
        <f>F471</f>
        <v>358.91</v>
      </c>
      <c r="G470" s="111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86"/>
      <c r="X470" s="110">
        <f>X471</f>
        <v>358.91</v>
      </c>
      <c r="Y470" s="65">
        <f t="shared" si="45"/>
        <v>100</v>
      </c>
    </row>
    <row r="471" spans="1:25" s="17" customFormat="1" ht="19.5" customHeight="1" outlineLevel="3">
      <c r="A471" s="23" t="s">
        <v>320</v>
      </c>
      <c r="B471" s="24" t="s">
        <v>14</v>
      </c>
      <c r="C471" s="24" t="s">
        <v>449</v>
      </c>
      <c r="D471" s="24" t="s">
        <v>317</v>
      </c>
      <c r="E471" s="24"/>
      <c r="F471" s="109">
        <f>355.46663+3.44337</f>
        <v>358.91</v>
      </c>
      <c r="G471" s="81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77"/>
      <c r="X471" s="109">
        <v>358.91</v>
      </c>
      <c r="Y471" s="65">
        <f t="shared" si="45"/>
        <v>100</v>
      </c>
    </row>
    <row r="472" spans="1:25" s="17" customFormat="1" ht="19.5" customHeight="1" outlineLevel="3">
      <c r="A472" s="36" t="s">
        <v>382</v>
      </c>
      <c r="B472" s="6" t="s">
        <v>14</v>
      </c>
      <c r="C472" s="6" t="s">
        <v>381</v>
      </c>
      <c r="D472" s="6" t="s">
        <v>5</v>
      </c>
      <c r="E472" s="6"/>
      <c r="F472" s="41">
        <f>F473</f>
        <v>34086.7</v>
      </c>
      <c r="G472" s="81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77"/>
      <c r="X472" s="41">
        <f>X473</f>
        <v>23298.311</v>
      </c>
      <c r="Y472" s="65">
        <f t="shared" si="45"/>
        <v>68.35015123200546</v>
      </c>
    </row>
    <row r="473" spans="1:25" s="17" customFormat="1" ht="19.5" customHeight="1" outlineLevel="3">
      <c r="A473" s="66" t="s">
        <v>319</v>
      </c>
      <c r="B473" s="67" t="s">
        <v>14</v>
      </c>
      <c r="C473" s="67" t="s">
        <v>381</v>
      </c>
      <c r="D473" s="67" t="s">
        <v>318</v>
      </c>
      <c r="E473" s="67"/>
      <c r="F473" s="110">
        <f>F474</f>
        <v>34086.7</v>
      </c>
      <c r="G473" s="111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86"/>
      <c r="X473" s="110">
        <f>X474</f>
        <v>23298.311</v>
      </c>
      <c r="Y473" s="65">
        <f t="shared" si="45"/>
        <v>68.35015123200546</v>
      </c>
    </row>
    <row r="474" spans="1:25" s="17" customFormat="1" ht="19.5" customHeight="1" outlineLevel="3">
      <c r="A474" s="23" t="s">
        <v>320</v>
      </c>
      <c r="B474" s="24" t="s">
        <v>14</v>
      </c>
      <c r="C474" s="24" t="s">
        <v>381</v>
      </c>
      <c r="D474" s="24" t="s">
        <v>317</v>
      </c>
      <c r="E474" s="24"/>
      <c r="F474" s="109">
        <v>34086.7</v>
      </c>
      <c r="G474" s="81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77"/>
      <c r="X474" s="109">
        <v>23298.311</v>
      </c>
      <c r="Y474" s="65">
        <f t="shared" si="45"/>
        <v>68.35015123200546</v>
      </c>
    </row>
    <row r="475" spans="1:25" s="17" customFormat="1" ht="35.25" customHeight="1" outlineLevel="3">
      <c r="A475" s="30" t="s">
        <v>163</v>
      </c>
      <c r="B475" s="14" t="s">
        <v>14</v>
      </c>
      <c r="C475" s="14" t="s">
        <v>280</v>
      </c>
      <c r="D475" s="14" t="s">
        <v>5</v>
      </c>
      <c r="E475" s="14"/>
      <c r="F475" s="40">
        <f>F476+F480+F487+F483+F490</f>
        <v>46239.14661</v>
      </c>
      <c r="G475" s="81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77"/>
      <c r="X475" s="40">
        <f>X476+X480+X487+X483+X490</f>
        <v>46155.079999999994</v>
      </c>
      <c r="Y475" s="65">
        <f t="shared" si="45"/>
        <v>99.81819169218441</v>
      </c>
    </row>
    <row r="476" spans="1:25" s="17" customFormat="1" ht="31.5" outlineLevel="3">
      <c r="A476" s="5" t="s">
        <v>164</v>
      </c>
      <c r="B476" s="6" t="s">
        <v>14</v>
      </c>
      <c r="C476" s="6" t="s">
        <v>281</v>
      </c>
      <c r="D476" s="6" t="s">
        <v>5</v>
      </c>
      <c r="E476" s="6"/>
      <c r="F476" s="41">
        <f>F477</f>
        <v>33724.91356</v>
      </c>
      <c r="G476" s="75">
        <f aca="true" t="shared" si="47" ref="G476:V476">G478</f>
        <v>0</v>
      </c>
      <c r="H476" s="41">
        <f t="shared" si="47"/>
        <v>0</v>
      </c>
      <c r="I476" s="41">
        <f t="shared" si="47"/>
        <v>0</v>
      </c>
      <c r="J476" s="41">
        <f t="shared" si="47"/>
        <v>0</v>
      </c>
      <c r="K476" s="41">
        <f t="shared" si="47"/>
        <v>0</v>
      </c>
      <c r="L476" s="41">
        <f t="shared" si="47"/>
        <v>0</v>
      </c>
      <c r="M476" s="41">
        <f t="shared" si="47"/>
        <v>0</v>
      </c>
      <c r="N476" s="41">
        <f t="shared" si="47"/>
        <v>0</v>
      </c>
      <c r="O476" s="41">
        <f t="shared" si="47"/>
        <v>0</v>
      </c>
      <c r="P476" s="41">
        <f t="shared" si="47"/>
        <v>0</v>
      </c>
      <c r="Q476" s="41">
        <f t="shared" si="47"/>
        <v>0</v>
      </c>
      <c r="R476" s="41">
        <f t="shared" si="47"/>
        <v>0</v>
      </c>
      <c r="S476" s="41">
        <f t="shared" si="47"/>
        <v>0</v>
      </c>
      <c r="T476" s="41">
        <f t="shared" si="47"/>
        <v>0</v>
      </c>
      <c r="U476" s="41">
        <f t="shared" si="47"/>
        <v>0</v>
      </c>
      <c r="V476" s="41">
        <f t="shared" si="47"/>
        <v>0</v>
      </c>
      <c r="W476" s="77"/>
      <c r="X476" s="41">
        <f>X477</f>
        <v>33640.848</v>
      </c>
      <c r="Y476" s="65">
        <f t="shared" si="45"/>
        <v>99.75073157756079</v>
      </c>
    </row>
    <row r="477" spans="1:25" s="17" customFormat="1" ht="15.75" outlineLevel="3">
      <c r="A477" s="66" t="s">
        <v>115</v>
      </c>
      <c r="B477" s="67" t="s">
        <v>14</v>
      </c>
      <c r="C477" s="67" t="s">
        <v>281</v>
      </c>
      <c r="D477" s="67" t="s">
        <v>116</v>
      </c>
      <c r="E477" s="67"/>
      <c r="F477" s="69">
        <f>F478+F479</f>
        <v>33724.91356</v>
      </c>
      <c r="G477" s="101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86"/>
      <c r="X477" s="69">
        <f>X478+X479</f>
        <v>33640.848</v>
      </c>
      <c r="Y477" s="65">
        <f t="shared" si="45"/>
        <v>99.75073157756079</v>
      </c>
    </row>
    <row r="478" spans="1:25" s="17" customFormat="1" ht="47.25" outlineLevel="3">
      <c r="A478" s="27" t="s">
        <v>189</v>
      </c>
      <c r="B478" s="24" t="s">
        <v>14</v>
      </c>
      <c r="C478" s="24" t="s">
        <v>281</v>
      </c>
      <c r="D478" s="24" t="s">
        <v>83</v>
      </c>
      <c r="E478" s="24"/>
      <c r="F478" s="42">
        <v>13266.3</v>
      </c>
      <c r="G478" s="75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77"/>
      <c r="X478" s="42">
        <v>13266.3</v>
      </c>
      <c r="Y478" s="65">
        <f t="shared" si="45"/>
        <v>100</v>
      </c>
    </row>
    <row r="479" spans="1:25" s="17" customFormat="1" ht="15.75" outlineLevel="3">
      <c r="A479" s="27" t="s">
        <v>84</v>
      </c>
      <c r="B479" s="24" t="s">
        <v>14</v>
      </c>
      <c r="C479" s="24" t="s">
        <v>292</v>
      </c>
      <c r="D479" s="24" t="s">
        <v>85</v>
      </c>
      <c r="E479" s="24"/>
      <c r="F479" s="42">
        <v>20458.61356</v>
      </c>
      <c r="G479" s="75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77"/>
      <c r="X479" s="42">
        <v>20374.548</v>
      </c>
      <c r="Y479" s="65">
        <f t="shared" si="45"/>
        <v>99.58909454077394</v>
      </c>
    </row>
    <row r="480" spans="1:25" s="17" customFormat="1" ht="31.5" outlineLevel="3">
      <c r="A480" s="5" t="s">
        <v>165</v>
      </c>
      <c r="B480" s="6" t="s">
        <v>14</v>
      </c>
      <c r="C480" s="6" t="s">
        <v>282</v>
      </c>
      <c r="D480" s="6" t="s">
        <v>5</v>
      </c>
      <c r="E480" s="6"/>
      <c r="F480" s="41">
        <f>F481</f>
        <v>10708.9</v>
      </c>
      <c r="G480" s="75">
        <f aca="true" t="shared" si="48" ref="G480:V480">G482</f>
        <v>0</v>
      </c>
      <c r="H480" s="41">
        <f t="shared" si="48"/>
        <v>0</v>
      </c>
      <c r="I480" s="41">
        <f t="shared" si="48"/>
        <v>0</v>
      </c>
      <c r="J480" s="41">
        <f t="shared" si="48"/>
        <v>0</v>
      </c>
      <c r="K480" s="41">
        <f t="shared" si="48"/>
        <v>0</v>
      </c>
      <c r="L480" s="41">
        <f t="shared" si="48"/>
        <v>0</v>
      </c>
      <c r="M480" s="41">
        <f t="shared" si="48"/>
        <v>0</v>
      </c>
      <c r="N480" s="41">
        <f t="shared" si="48"/>
        <v>0</v>
      </c>
      <c r="O480" s="41">
        <f t="shared" si="48"/>
        <v>0</v>
      </c>
      <c r="P480" s="41">
        <f t="shared" si="48"/>
        <v>0</v>
      </c>
      <c r="Q480" s="41">
        <f t="shared" si="48"/>
        <v>0</v>
      </c>
      <c r="R480" s="41">
        <f t="shared" si="48"/>
        <v>0</v>
      </c>
      <c r="S480" s="41">
        <f t="shared" si="48"/>
        <v>0</v>
      </c>
      <c r="T480" s="41">
        <f t="shared" si="48"/>
        <v>0</v>
      </c>
      <c r="U480" s="41">
        <f t="shared" si="48"/>
        <v>0</v>
      </c>
      <c r="V480" s="41">
        <f t="shared" si="48"/>
        <v>0</v>
      </c>
      <c r="W480" s="77"/>
      <c r="X480" s="41">
        <f>X481</f>
        <v>10708.9</v>
      </c>
      <c r="Y480" s="65">
        <f t="shared" si="45"/>
        <v>100</v>
      </c>
    </row>
    <row r="481" spans="1:25" s="17" customFormat="1" ht="15.75" outlineLevel="3">
      <c r="A481" s="66" t="s">
        <v>115</v>
      </c>
      <c r="B481" s="67" t="s">
        <v>14</v>
      </c>
      <c r="C481" s="67" t="s">
        <v>282</v>
      </c>
      <c r="D481" s="67" t="s">
        <v>116</v>
      </c>
      <c r="E481" s="67"/>
      <c r="F481" s="69">
        <f>F482</f>
        <v>10708.9</v>
      </c>
      <c r="G481" s="101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86"/>
      <c r="X481" s="69">
        <f>X482</f>
        <v>10708.9</v>
      </c>
      <c r="Y481" s="65">
        <f t="shared" si="45"/>
        <v>100</v>
      </c>
    </row>
    <row r="482" spans="1:25" s="17" customFormat="1" ht="47.25" outlineLevel="3">
      <c r="A482" s="27" t="s">
        <v>189</v>
      </c>
      <c r="B482" s="24" t="s">
        <v>14</v>
      </c>
      <c r="C482" s="24" t="s">
        <v>282</v>
      </c>
      <c r="D482" s="24" t="s">
        <v>83</v>
      </c>
      <c r="E482" s="24"/>
      <c r="F482" s="42">
        <v>10708.9</v>
      </c>
      <c r="G482" s="75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77"/>
      <c r="X482" s="42">
        <v>10708.9</v>
      </c>
      <c r="Y482" s="65">
        <f t="shared" si="45"/>
        <v>100</v>
      </c>
    </row>
    <row r="483" spans="1:25" s="17" customFormat="1" ht="31.5" outlineLevel="3">
      <c r="A483" s="5" t="s">
        <v>377</v>
      </c>
      <c r="B483" s="6" t="s">
        <v>14</v>
      </c>
      <c r="C483" s="6" t="s">
        <v>378</v>
      </c>
      <c r="D483" s="6" t="s">
        <v>5</v>
      </c>
      <c r="E483" s="6"/>
      <c r="F483" s="41">
        <f>F484+F486</f>
        <v>1654.71843</v>
      </c>
      <c r="G483" s="75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77"/>
      <c r="X483" s="41">
        <f>X484+X486</f>
        <v>1654.7179999999998</v>
      </c>
      <c r="Y483" s="65">
        <f t="shared" si="45"/>
        <v>99.99997401370577</v>
      </c>
    </row>
    <row r="484" spans="1:25" s="17" customFormat="1" ht="15.75" outlineLevel="3">
      <c r="A484" s="66" t="s">
        <v>115</v>
      </c>
      <c r="B484" s="67" t="s">
        <v>14</v>
      </c>
      <c r="C484" s="67" t="s">
        <v>378</v>
      </c>
      <c r="D484" s="67" t="s">
        <v>116</v>
      </c>
      <c r="E484" s="67"/>
      <c r="F484" s="69">
        <f>F485</f>
        <v>1654.71843</v>
      </c>
      <c r="G484" s="101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86"/>
      <c r="X484" s="69">
        <f>X485</f>
        <v>1193.6</v>
      </c>
      <c r="Y484" s="65">
        <f t="shared" si="45"/>
        <v>72.13311814022643</v>
      </c>
    </row>
    <row r="485" spans="1:25" s="17" customFormat="1" ht="47.25" outlineLevel="3">
      <c r="A485" s="27" t="s">
        <v>189</v>
      </c>
      <c r="B485" s="24" t="s">
        <v>14</v>
      </c>
      <c r="C485" s="24" t="s">
        <v>378</v>
      </c>
      <c r="D485" s="24" t="s">
        <v>83</v>
      </c>
      <c r="E485" s="24"/>
      <c r="F485" s="42">
        <v>1654.71843</v>
      </c>
      <c r="G485" s="75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77"/>
      <c r="X485" s="42">
        <v>1193.6</v>
      </c>
      <c r="Y485" s="65">
        <f t="shared" si="45"/>
        <v>72.13311814022643</v>
      </c>
    </row>
    <row r="486" spans="1:25" s="17" customFormat="1" ht="15.75" outlineLevel="3">
      <c r="A486" s="27" t="s">
        <v>473</v>
      </c>
      <c r="B486" s="24" t="s">
        <v>14</v>
      </c>
      <c r="C486" s="24" t="s">
        <v>378</v>
      </c>
      <c r="D486" s="24" t="s">
        <v>474</v>
      </c>
      <c r="E486" s="24"/>
      <c r="F486" s="42"/>
      <c r="G486" s="75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77"/>
      <c r="X486" s="42">
        <v>461.118</v>
      </c>
      <c r="Y486" s="65"/>
    </row>
    <row r="487" spans="1:25" s="17" customFormat="1" ht="31.5" outlineLevel="3">
      <c r="A487" s="5" t="s">
        <v>375</v>
      </c>
      <c r="B487" s="6" t="s">
        <v>14</v>
      </c>
      <c r="C487" s="6" t="s">
        <v>365</v>
      </c>
      <c r="D487" s="6" t="s">
        <v>5</v>
      </c>
      <c r="E487" s="6"/>
      <c r="F487" s="41">
        <f>F488</f>
        <v>146.09618</v>
      </c>
      <c r="G487" s="75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77"/>
      <c r="X487" s="41">
        <f>X488</f>
        <v>146.096</v>
      </c>
      <c r="Y487" s="65">
        <f t="shared" si="45"/>
        <v>99.99987679349316</v>
      </c>
    </row>
    <row r="488" spans="1:25" s="17" customFormat="1" ht="15.75" outlineLevel="3">
      <c r="A488" s="66" t="s">
        <v>115</v>
      </c>
      <c r="B488" s="67" t="s">
        <v>14</v>
      </c>
      <c r="C488" s="67" t="s">
        <v>365</v>
      </c>
      <c r="D488" s="67" t="s">
        <v>116</v>
      </c>
      <c r="E488" s="67"/>
      <c r="F488" s="69">
        <f>F489</f>
        <v>146.09618</v>
      </c>
      <c r="G488" s="101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86"/>
      <c r="X488" s="69">
        <f>X489</f>
        <v>146.096</v>
      </c>
      <c r="Y488" s="65">
        <f t="shared" si="45"/>
        <v>99.99987679349316</v>
      </c>
    </row>
    <row r="489" spans="1:25" s="17" customFormat="1" ht="15.75" outlineLevel="3">
      <c r="A489" s="27" t="s">
        <v>84</v>
      </c>
      <c r="B489" s="24" t="s">
        <v>14</v>
      </c>
      <c r="C489" s="24" t="s">
        <v>365</v>
      </c>
      <c r="D489" s="24" t="s">
        <v>85</v>
      </c>
      <c r="E489" s="24"/>
      <c r="F489" s="42">
        <v>146.09618</v>
      </c>
      <c r="G489" s="75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77"/>
      <c r="X489" s="42">
        <v>146.096</v>
      </c>
      <c r="Y489" s="65">
        <f t="shared" si="45"/>
        <v>99.99987679349316</v>
      </c>
    </row>
    <row r="490" spans="1:25" s="17" customFormat="1" ht="47.25" outlineLevel="3">
      <c r="A490" s="5" t="s">
        <v>404</v>
      </c>
      <c r="B490" s="6" t="s">
        <v>14</v>
      </c>
      <c r="C490" s="6" t="s">
        <v>403</v>
      </c>
      <c r="D490" s="6" t="s">
        <v>5</v>
      </c>
      <c r="E490" s="6"/>
      <c r="F490" s="41">
        <f>F491</f>
        <v>4.51844</v>
      </c>
      <c r="G490" s="75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77"/>
      <c r="X490" s="41">
        <f>X491</f>
        <v>4.518</v>
      </c>
      <c r="Y490" s="65">
        <f t="shared" si="45"/>
        <v>99.99026212586645</v>
      </c>
    </row>
    <row r="491" spans="1:25" s="17" customFormat="1" ht="15.75" outlineLevel="3">
      <c r="A491" s="66" t="s">
        <v>115</v>
      </c>
      <c r="B491" s="67" t="s">
        <v>14</v>
      </c>
      <c r="C491" s="67" t="s">
        <v>403</v>
      </c>
      <c r="D491" s="67" t="s">
        <v>116</v>
      </c>
      <c r="E491" s="67"/>
      <c r="F491" s="69">
        <f>F492</f>
        <v>4.51844</v>
      </c>
      <c r="G491" s="101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86"/>
      <c r="X491" s="69">
        <f>X492</f>
        <v>4.518</v>
      </c>
      <c r="Y491" s="65">
        <f t="shared" si="45"/>
        <v>99.99026212586645</v>
      </c>
    </row>
    <row r="492" spans="1:25" s="17" customFormat="1" ht="15.75" outlineLevel="3">
      <c r="A492" s="27" t="s">
        <v>84</v>
      </c>
      <c r="B492" s="24" t="s">
        <v>14</v>
      </c>
      <c r="C492" s="24" t="s">
        <v>403</v>
      </c>
      <c r="D492" s="24" t="s">
        <v>85</v>
      </c>
      <c r="E492" s="24"/>
      <c r="F492" s="42">
        <v>4.51844</v>
      </c>
      <c r="G492" s="75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77"/>
      <c r="X492" s="42">
        <v>4.518</v>
      </c>
      <c r="Y492" s="65">
        <f t="shared" si="45"/>
        <v>99.99026212586645</v>
      </c>
    </row>
    <row r="493" spans="1:25" s="17" customFormat="1" ht="31.5" outlineLevel="3">
      <c r="A493" s="30" t="s">
        <v>406</v>
      </c>
      <c r="B493" s="14" t="s">
        <v>14</v>
      </c>
      <c r="C493" s="14" t="s">
        <v>405</v>
      </c>
      <c r="D493" s="14" t="s">
        <v>5</v>
      </c>
      <c r="E493" s="14"/>
      <c r="F493" s="40">
        <f>F494</f>
        <v>10</v>
      </c>
      <c r="G493" s="75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77"/>
      <c r="X493" s="40">
        <f>X494</f>
        <v>10</v>
      </c>
      <c r="Y493" s="65">
        <f t="shared" si="45"/>
        <v>100</v>
      </c>
    </row>
    <row r="494" spans="1:25" s="17" customFormat="1" ht="31.5" outlineLevel="3">
      <c r="A494" s="5" t="s">
        <v>407</v>
      </c>
      <c r="B494" s="6" t="s">
        <v>14</v>
      </c>
      <c r="C494" s="6" t="s">
        <v>450</v>
      </c>
      <c r="D494" s="6" t="s">
        <v>5</v>
      </c>
      <c r="E494" s="6"/>
      <c r="F494" s="41">
        <f>F495</f>
        <v>10</v>
      </c>
      <c r="G494" s="75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77"/>
      <c r="X494" s="41">
        <f>X495</f>
        <v>10</v>
      </c>
      <c r="Y494" s="65">
        <f t="shared" si="45"/>
        <v>100</v>
      </c>
    </row>
    <row r="495" spans="1:25" s="17" customFormat="1" ht="15.75" outlineLevel="3">
      <c r="A495" s="66" t="s">
        <v>115</v>
      </c>
      <c r="B495" s="67" t="s">
        <v>14</v>
      </c>
      <c r="C495" s="67" t="s">
        <v>450</v>
      </c>
      <c r="D495" s="67" t="s">
        <v>93</v>
      </c>
      <c r="E495" s="67"/>
      <c r="F495" s="69">
        <f>F496</f>
        <v>10</v>
      </c>
      <c r="G495" s="101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86"/>
      <c r="X495" s="69">
        <f>X496</f>
        <v>10</v>
      </c>
      <c r="Y495" s="65">
        <f t="shared" si="45"/>
        <v>100</v>
      </c>
    </row>
    <row r="496" spans="1:25" s="17" customFormat="1" ht="47.25" outlineLevel="3">
      <c r="A496" s="27" t="s">
        <v>189</v>
      </c>
      <c r="B496" s="24" t="s">
        <v>14</v>
      </c>
      <c r="C496" s="24" t="s">
        <v>450</v>
      </c>
      <c r="D496" s="24" t="s">
        <v>95</v>
      </c>
      <c r="E496" s="24"/>
      <c r="F496" s="42">
        <v>10</v>
      </c>
      <c r="G496" s="75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77"/>
      <c r="X496" s="42">
        <v>10</v>
      </c>
      <c r="Y496" s="65">
        <f t="shared" si="45"/>
        <v>100</v>
      </c>
    </row>
    <row r="497" spans="1:25" s="17" customFormat="1" ht="15.75" outlineLevel="3">
      <c r="A497" s="7" t="s">
        <v>214</v>
      </c>
      <c r="B497" s="8" t="s">
        <v>14</v>
      </c>
      <c r="C497" s="8" t="s">
        <v>283</v>
      </c>
      <c r="D497" s="8" t="s">
        <v>5</v>
      </c>
      <c r="E497" s="8"/>
      <c r="F497" s="39">
        <f>F498</f>
        <v>309.59849</v>
      </c>
      <c r="G497" s="75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77"/>
      <c r="X497" s="39">
        <f>X498</f>
        <v>309.598</v>
      </c>
      <c r="Y497" s="65">
        <f t="shared" si="45"/>
        <v>99.99984173049423</v>
      </c>
    </row>
    <row r="498" spans="1:25" s="17" customFormat="1" ht="36" customHeight="1" outlineLevel="3">
      <c r="A498" s="36" t="s">
        <v>166</v>
      </c>
      <c r="B498" s="6" t="s">
        <v>14</v>
      </c>
      <c r="C498" s="6" t="s">
        <v>447</v>
      </c>
      <c r="D498" s="6" t="s">
        <v>5</v>
      </c>
      <c r="E498" s="6"/>
      <c r="F498" s="41">
        <f>F499</f>
        <v>309.59849</v>
      </c>
      <c r="G498" s="75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77"/>
      <c r="X498" s="41">
        <f>X499</f>
        <v>309.598</v>
      </c>
      <c r="Y498" s="65">
        <f t="shared" si="45"/>
        <v>99.99984173049423</v>
      </c>
    </row>
    <row r="499" spans="1:25" s="17" customFormat="1" ht="15.75" outlineLevel="3">
      <c r="A499" s="66" t="s">
        <v>92</v>
      </c>
      <c r="B499" s="67" t="s">
        <v>14</v>
      </c>
      <c r="C499" s="67" t="s">
        <v>447</v>
      </c>
      <c r="D499" s="67" t="s">
        <v>93</v>
      </c>
      <c r="E499" s="67"/>
      <c r="F499" s="69">
        <f>F500</f>
        <v>309.59849</v>
      </c>
      <c r="G499" s="101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86"/>
      <c r="X499" s="69">
        <f>X500</f>
        <v>309.598</v>
      </c>
      <c r="Y499" s="65">
        <f t="shared" si="45"/>
        <v>99.99984173049423</v>
      </c>
    </row>
    <row r="500" spans="1:25" s="17" customFormat="1" ht="31.5" outlineLevel="3">
      <c r="A500" s="23" t="s">
        <v>94</v>
      </c>
      <c r="B500" s="24" t="s">
        <v>14</v>
      </c>
      <c r="C500" s="24" t="s">
        <v>447</v>
      </c>
      <c r="D500" s="24" t="s">
        <v>95</v>
      </c>
      <c r="E500" s="24"/>
      <c r="F500" s="42">
        <v>309.59849</v>
      </c>
      <c r="G500" s="75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77"/>
      <c r="X500" s="42">
        <v>309.598</v>
      </c>
      <c r="Y500" s="65">
        <f t="shared" si="45"/>
        <v>99.99984173049423</v>
      </c>
    </row>
    <row r="501" spans="1:25" s="17" customFormat="1" ht="31.5" outlineLevel="3">
      <c r="A501" s="7" t="s">
        <v>379</v>
      </c>
      <c r="B501" s="8" t="s">
        <v>14</v>
      </c>
      <c r="C501" s="8" t="s">
        <v>284</v>
      </c>
      <c r="D501" s="8" t="s">
        <v>5</v>
      </c>
      <c r="E501" s="8"/>
      <c r="F501" s="39">
        <f>F502</f>
        <v>50</v>
      </c>
      <c r="G501" s="75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77"/>
      <c r="X501" s="39">
        <f>X502</f>
        <v>50</v>
      </c>
      <c r="Y501" s="65">
        <f t="shared" si="45"/>
        <v>100</v>
      </c>
    </row>
    <row r="502" spans="1:25" s="17" customFormat="1" ht="31.5" outlineLevel="3">
      <c r="A502" s="36" t="s">
        <v>167</v>
      </c>
      <c r="B502" s="6" t="s">
        <v>14</v>
      </c>
      <c r="C502" s="6" t="s">
        <v>448</v>
      </c>
      <c r="D502" s="6" t="s">
        <v>5</v>
      </c>
      <c r="E502" s="6"/>
      <c r="F502" s="41">
        <f>F503</f>
        <v>50</v>
      </c>
      <c r="G502" s="75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77"/>
      <c r="X502" s="41">
        <f>X503</f>
        <v>50</v>
      </c>
      <c r="Y502" s="65">
        <f t="shared" si="45"/>
        <v>100</v>
      </c>
    </row>
    <row r="503" spans="1:25" s="17" customFormat="1" ht="15.75" outlineLevel="3">
      <c r="A503" s="66" t="s">
        <v>92</v>
      </c>
      <c r="B503" s="67" t="s">
        <v>14</v>
      </c>
      <c r="C503" s="67" t="s">
        <v>448</v>
      </c>
      <c r="D503" s="67" t="s">
        <v>93</v>
      </c>
      <c r="E503" s="67"/>
      <c r="F503" s="69">
        <f>F504</f>
        <v>50</v>
      </c>
      <c r="G503" s="101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86"/>
      <c r="X503" s="69">
        <f>X504</f>
        <v>50</v>
      </c>
      <c r="Y503" s="65">
        <f t="shared" si="45"/>
        <v>100</v>
      </c>
    </row>
    <row r="504" spans="1:25" s="17" customFormat="1" ht="31.5" outlineLevel="3">
      <c r="A504" s="23" t="s">
        <v>94</v>
      </c>
      <c r="B504" s="24" t="s">
        <v>14</v>
      </c>
      <c r="C504" s="24" t="s">
        <v>448</v>
      </c>
      <c r="D504" s="24" t="s">
        <v>95</v>
      </c>
      <c r="E504" s="24"/>
      <c r="F504" s="42">
        <v>50</v>
      </c>
      <c r="G504" s="75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77"/>
      <c r="X504" s="42">
        <v>50</v>
      </c>
      <c r="Y504" s="65">
        <f t="shared" si="45"/>
        <v>100</v>
      </c>
    </row>
    <row r="505" spans="1:25" s="17" customFormat="1" ht="17.25" customHeight="1" outlineLevel="6">
      <c r="A505" s="12" t="s">
        <v>51</v>
      </c>
      <c r="B505" s="13" t="s">
        <v>50</v>
      </c>
      <c r="C505" s="13" t="s">
        <v>232</v>
      </c>
      <c r="D505" s="13" t="s">
        <v>5</v>
      </c>
      <c r="E505" s="13"/>
      <c r="F505" s="38">
        <f>F506+F512+F535+F546</f>
        <v>25035.51224</v>
      </c>
      <c r="G505" s="70" t="e">
        <f aca="true" t="shared" si="49" ref="G505:V505">G506+G512+G535</f>
        <v>#REF!</v>
      </c>
      <c r="H505" s="38" t="e">
        <f t="shared" si="49"/>
        <v>#REF!</v>
      </c>
      <c r="I505" s="38" t="e">
        <f t="shared" si="49"/>
        <v>#REF!</v>
      </c>
      <c r="J505" s="38" t="e">
        <f t="shared" si="49"/>
        <v>#REF!</v>
      </c>
      <c r="K505" s="38" t="e">
        <f t="shared" si="49"/>
        <v>#REF!</v>
      </c>
      <c r="L505" s="38" t="e">
        <f t="shared" si="49"/>
        <v>#REF!</v>
      </c>
      <c r="M505" s="38" t="e">
        <f t="shared" si="49"/>
        <v>#REF!</v>
      </c>
      <c r="N505" s="38" t="e">
        <f t="shared" si="49"/>
        <v>#REF!</v>
      </c>
      <c r="O505" s="38" t="e">
        <f t="shared" si="49"/>
        <v>#REF!</v>
      </c>
      <c r="P505" s="38" t="e">
        <f t="shared" si="49"/>
        <v>#REF!</v>
      </c>
      <c r="Q505" s="38" t="e">
        <f t="shared" si="49"/>
        <v>#REF!</v>
      </c>
      <c r="R505" s="38" t="e">
        <f t="shared" si="49"/>
        <v>#REF!</v>
      </c>
      <c r="S505" s="38" t="e">
        <f t="shared" si="49"/>
        <v>#REF!</v>
      </c>
      <c r="T505" s="38" t="e">
        <f t="shared" si="49"/>
        <v>#REF!</v>
      </c>
      <c r="U505" s="38" t="e">
        <f t="shared" si="49"/>
        <v>#REF!</v>
      </c>
      <c r="V505" s="38" t="e">
        <f t="shared" si="49"/>
        <v>#REF!</v>
      </c>
      <c r="W505" s="77"/>
      <c r="X505" s="38">
        <f>X506+X512+X535+X546</f>
        <v>23677.8</v>
      </c>
      <c r="Y505" s="65">
        <f t="shared" si="45"/>
        <v>94.5768545616944</v>
      </c>
    </row>
    <row r="506" spans="1:25" s="17" customFormat="1" ht="15.75" outlineLevel="3">
      <c r="A506" s="32" t="s">
        <v>40</v>
      </c>
      <c r="B506" s="22" t="s">
        <v>15</v>
      </c>
      <c r="C506" s="22" t="s">
        <v>232</v>
      </c>
      <c r="D506" s="22" t="s">
        <v>5</v>
      </c>
      <c r="E506" s="22"/>
      <c r="F506" s="45">
        <f>F507</f>
        <v>776.8</v>
      </c>
      <c r="G506" s="74">
        <f aca="true" t="shared" si="50" ref="G506:V506">G508</f>
        <v>0</v>
      </c>
      <c r="H506" s="39">
        <f t="shared" si="50"/>
        <v>0</v>
      </c>
      <c r="I506" s="39">
        <f t="shared" si="50"/>
        <v>0</v>
      </c>
      <c r="J506" s="39">
        <f t="shared" si="50"/>
        <v>0</v>
      </c>
      <c r="K506" s="39">
        <f t="shared" si="50"/>
        <v>0</v>
      </c>
      <c r="L506" s="39">
        <f t="shared" si="50"/>
        <v>0</v>
      </c>
      <c r="M506" s="39">
        <f t="shared" si="50"/>
        <v>0</v>
      </c>
      <c r="N506" s="39">
        <f t="shared" si="50"/>
        <v>0</v>
      </c>
      <c r="O506" s="39">
        <f t="shared" si="50"/>
        <v>0</v>
      </c>
      <c r="P506" s="39">
        <f t="shared" si="50"/>
        <v>0</v>
      </c>
      <c r="Q506" s="39">
        <f t="shared" si="50"/>
        <v>0</v>
      </c>
      <c r="R506" s="39">
        <f t="shared" si="50"/>
        <v>0</v>
      </c>
      <c r="S506" s="39">
        <f t="shared" si="50"/>
        <v>0</v>
      </c>
      <c r="T506" s="39">
        <f t="shared" si="50"/>
        <v>0</v>
      </c>
      <c r="U506" s="39">
        <f t="shared" si="50"/>
        <v>0</v>
      </c>
      <c r="V506" s="39">
        <f t="shared" si="50"/>
        <v>0</v>
      </c>
      <c r="W506" s="77"/>
      <c r="X506" s="45">
        <f>X507</f>
        <v>776.78</v>
      </c>
      <c r="Y506" s="65">
        <f t="shared" si="45"/>
        <v>99.99742533470649</v>
      </c>
    </row>
    <row r="507" spans="1:25" s="17" customFormat="1" ht="31.5" outlineLevel="3">
      <c r="A507" s="15" t="s">
        <v>130</v>
      </c>
      <c r="B507" s="8" t="s">
        <v>15</v>
      </c>
      <c r="C507" s="8" t="s">
        <v>233</v>
      </c>
      <c r="D507" s="8" t="s">
        <v>5</v>
      </c>
      <c r="E507" s="8"/>
      <c r="F507" s="39">
        <f>F508</f>
        <v>776.8</v>
      </c>
      <c r="G507" s="74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77"/>
      <c r="X507" s="39">
        <f>X508</f>
        <v>776.78</v>
      </c>
      <c r="Y507" s="65">
        <f t="shared" si="45"/>
        <v>99.99742533470649</v>
      </c>
    </row>
    <row r="508" spans="1:25" s="11" customFormat="1" ht="30.75" customHeight="1" outlineLevel="3">
      <c r="A508" s="15" t="s">
        <v>132</v>
      </c>
      <c r="B508" s="8" t="s">
        <v>15</v>
      </c>
      <c r="C508" s="8" t="s">
        <v>234</v>
      </c>
      <c r="D508" s="8" t="s">
        <v>5</v>
      </c>
      <c r="E508" s="8"/>
      <c r="F508" s="39">
        <f>F509</f>
        <v>776.8</v>
      </c>
      <c r="G508" s="74">
        <f aca="true" t="shared" si="51" ref="G508:V509">G509</f>
        <v>0</v>
      </c>
      <c r="H508" s="39">
        <f t="shared" si="51"/>
        <v>0</v>
      </c>
      <c r="I508" s="39">
        <f t="shared" si="51"/>
        <v>0</v>
      </c>
      <c r="J508" s="39">
        <f t="shared" si="51"/>
        <v>0</v>
      </c>
      <c r="K508" s="39">
        <f t="shared" si="51"/>
        <v>0</v>
      </c>
      <c r="L508" s="39">
        <f t="shared" si="51"/>
        <v>0</v>
      </c>
      <c r="M508" s="39">
        <f t="shared" si="51"/>
        <v>0</v>
      </c>
      <c r="N508" s="39">
        <f t="shared" si="51"/>
        <v>0</v>
      </c>
      <c r="O508" s="39">
        <f t="shared" si="51"/>
        <v>0</v>
      </c>
      <c r="P508" s="39">
        <f t="shared" si="51"/>
        <v>0</v>
      </c>
      <c r="Q508" s="39">
        <f t="shared" si="51"/>
        <v>0</v>
      </c>
      <c r="R508" s="39">
        <f t="shared" si="51"/>
        <v>0</v>
      </c>
      <c r="S508" s="39">
        <f t="shared" si="51"/>
        <v>0</v>
      </c>
      <c r="T508" s="39">
        <f t="shared" si="51"/>
        <v>0</v>
      </c>
      <c r="U508" s="39">
        <f t="shared" si="51"/>
        <v>0</v>
      </c>
      <c r="V508" s="39">
        <f t="shared" si="51"/>
        <v>0</v>
      </c>
      <c r="W508" s="113"/>
      <c r="X508" s="39">
        <f>X509</f>
        <v>776.78</v>
      </c>
      <c r="Y508" s="65">
        <f t="shared" si="45"/>
        <v>99.99742533470649</v>
      </c>
    </row>
    <row r="509" spans="1:25" s="17" customFormat="1" ht="33" customHeight="1" outlineLevel="4">
      <c r="A509" s="25" t="s">
        <v>168</v>
      </c>
      <c r="B509" s="14" t="s">
        <v>15</v>
      </c>
      <c r="C509" s="14" t="s">
        <v>285</v>
      </c>
      <c r="D509" s="14" t="s">
        <v>5</v>
      </c>
      <c r="E509" s="14"/>
      <c r="F509" s="40">
        <f>F510</f>
        <v>776.8</v>
      </c>
      <c r="G509" s="75">
        <f t="shared" si="51"/>
        <v>0</v>
      </c>
      <c r="H509" s="41">
        <f t="shared" si="51"/>
        <v>0</v>
      </c>
      <c r="I509" s="41">
        <f t="shared" si="51"/>
        <v>0</v>
      </c>
      <c r="J509" s="41">
        <f t="shared" si="51"/>
        <v>0</v>
      </c>
      <c r="K509" s="41">
        <f t="shared" si="51"/>
        <v>0</v>
      </c>
      <c r="L509" s="41">
        <f t="shared" si="51"/>
        <v>0</v>
      </c>
      <c r="M509" s="41">
        <f t="shared" si="51"/>
        <v>0</v>
      </c>
      <c r="N509" s="41">
        <f t="shared" si="51"/>
        <v>0</v>
      </c>
      <c r="O509" s="41">
        <f t="shared" si="51"/>
        <v>0</v>
      </c>
      <c r="P509" s="41">
        <f t="shared" si="51"/>
        <v>0</v>
      </c>
      <c r="Q509" s="41">
        <f t="shared" si="51"/>
        <v>0</v>
      </c>
      <c r="R509" s="41">
        <f t="shared" si="51"/>
        <v>0</v>
      </c>
      <c r="S509" s="41">
        <f t="shared" si="51"/>
        <v>0</v>
      </c>
      <c r="T509" s="41">
        <f t="shared" si="51"/>
        <v>0</v>
      </c>
      <c r="U509" s="41">
        <f t="shared" si="51"/>
        <v>0</v>
      </c>
      <c r="V509" s="41">
        <f t="shared" si="51"/>
        <v>0</v>
      </c>
      <c r="W509" s="77"/>
      <c r="X509" s="40">
        <f>X510</f>
        <v>776.78</v>
      </c>
      <c r="Y509" s="65">
        <f t="shared" si="45"/>
        <v>99.99742533470649</v>
      </c>
    </row>
    <row r="510" spans="1:25" s="17" customFormat="1" ht="15.75" outlineLevel="5">
      <c r="A510" s="5" t="s">
        <v>121</v>
      </c>
      <c r="B510" s="6" t="s">
        <v>15</v>
      </c>
      <c r="C510" s="6" t="s">
        <v>285</v>
      </c>
      <c r="D510" s="6" t="s">
        <v>119</v>
      </c>
      <c r="E510" s="6"/>
      <c r="F510" s="41">
        <f>F511</f>
        <v>776.8</v>
      </c>
      <c r="G510" s="75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77"/>
      <c r="X510" s="41">
        <f>X511</f>
        <v>776.78</v>
      </c>
      <c r="Y510" s="65">
        <f t="shared" si="45"/>
        <v>99.99742533470649</v>
      </c>
    </row>
    <row r="511" spans="1:25" s="17" customFormat="1" ht="31.5" outlineLevel="5">
      <c r="A511" s="23" t="s">
        <v>122</v>
      </c>
      <c r="B511" s="24" t="s">
        <v>15</v>
      </c>
      <c r="C511" s="24" t="s">
        <v>285</v>
      </c>
      <c r="D511" s="24" t="s">
        <v>120</v>
      </c>
      <c r="E511" s="24"/>
      <c r="F511" s="42">
        <v>776.8</v>
      </c>
      <c r="G511" s="75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77"/>
      <c r="X511" s="42">
        <v>776.78</v>
      </c>
      <c r="Y511" s="65">
        <f t="shared" si="45"/>
        <v>99.99742533470649</v>
      </c>
    </row>
    <row r="512" spans="1:25" s="17" customFormat="1" ht="15.75" outlineLevel="3">
      <c r="A512" s="32" t="s">
        <v>41</v>
      </c>
      <c r="B512" s="22" t="s">
        <v>16</v>
      </c>
      <c r="C512" s="22" t="s">
        <v>232</v>
      </c>
      <c r="D512" s="22" t="s">
        <v>5</v>
      </c>
      <c r="E512" s="22"/>
      <c r="F512" s="45">
        <f>F513</f>
        <v>5004.2928</v>
      </c>
      <c r="G512" s="74" t="e">
        <f>#REF!</f>
        <v>#REF!</v>
      </c>
      <c r="H512" s="39" t="e">
        <f>#REF!</f>
        <v>#REF!</v>
      </c>
      <c r="I512" s="39" t="e">
        <f>#REF!</f>
        <v>#REF!</v>
      </c>
      <c r="J512" s="39" t="e">
        <f>#REF!</f>
        <v>#REF!</v>
      </c>
      <c r="K512" s="39" t="e">
        <f>#REF!</f>
        <v>#REF!</v>
      </c>
      <c r="L512" s="39" t="e">
        <f>#REF!</f>
        <v>#REF!</v>
      </c>
      <c r="M512" s="39" t="e">
        <f>#REF!</f>
        <v>#REF!</v>
      </c>
      <c r="N512" s="39" t="e">
        <f>#REF!</f>
        <v>#REF!</v>
      </c>
      <c r="O512" s="39" t="e">
        <f>#REF!</f>
        <v>#REF!</v>
      </c>
      <c r="P512" s="39" t="e">
        <f>#REF!</f>
        <v>#REF!</v>
      </c>
      <c r="Q512" s="39" t="e">
        <f>#REF!</f>
        <v>#REF!</v>
      </c>
      <c r="R512" s="39" t="e">
        <f>#REF!</f>
        <v>#REF!</v>
      </c>
      <c r="S512" s="39" t="e">
        <f>#REF!</f>
        <v>#REF!</v>
      </c>
      <c r="T512" s="39" t="e">
        <f>#REF!</f>
        <v>#REF!</v>
      </c>
      <c r="U512" s="39" t="e">
        <f>#REF!</f>
        <v>#REF!</v>
      </c>
      <c r="V512" s="39" t="e">
        <f>#REF!</f>
        <v>#REF!</v>
      </c>
      <c r="W512" s="77"/>
      <c r="X512" s="45">
        <f>X513</f>
        <v>5602.200000000001</v>
      </c>
      <c r="Y512" s="65">
        <f t="shared" si="45"/>
        <v>111.94788602297612</v>
      </c>
    </row>
    <row r="513" spans="1:25" s="17" customFormat="1" ht="15.75" outlineLevel="3">
      <c r="A513" s="10" t="s">
        <v>139</v>
      </c>
      <c r="B513" s="8" t="s">
        <v>16</v>
      </c>
      <c r="C513" s="8" t="s">
        <v>232</v>
      </c>
      <c r="D513" s="8" t="s">
        <v>5</v>
      </c>
      <c r="E513" s="8"/>
      <c r="F513" s="39">
        <f>F514+F518</f>
        <v>5004.2928</v>
      </c>
      <c r="G513" s="74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77"/>
      <c r="X513" s="39">
        <f>X514+X518</f>
        <v>5602.200000000001</v>
      </c>
      <c r="Y513" s="65">
        <f t="shared" si="45"/>
        <v>111.94788602297612</v>
      </c>
    </row>
    <row r="514" spans="1:25" s="17" customFormat="1" ht="15.75" outlineLevel="5">
      <c r="A514" s="7" t="s">
        <v>215</v>
      </c>
      <c r="B514" s="8" t="s">
        <v>16</v>
      </c>
      <c r="C514" s="8" t="s">
        <v>286</v>
      </c>
      <c r="D514" s="8" t="s">
        <v>5</v>
      </c>
      <c r="E514" s="8"/>
      <c r="F514" s="39">
        <f>F515</f>
        <v>1414.5768</v>
      </c>
      <c r="G514" s="75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77"/>
      <c r="X514" s="39">
        <f>X515</f>
        <v>1414.577</v>
      </c>
      <c r="Y514" s="65">
        <f t="shared" si="45"/>
        <v>100.00001413850417</v>
      </c>
    </row>
    <row r="515" spans="1:25" s="17" customFormat="1" ht="48.75" customHeight="1" outlineLevel="5">
      <c r="A515" s="30" t="s">
        <v>347</v>
      </c>
      <c r="B515" s="14" t="s">
        <v>16</v>
      </c>
      <c r="C515" s="14" t="s">
        <v>336</v>
      </c>
      <c r="D515" s="14" t="s">
        <v>5</v>
      </c>
      <c r="E515" s="14"/>
      <c r="F515" s="40">
        <f>F516</f>
        <v>1414.5768</v>
      </c>
      <c r="G515" s="75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77"/>
      <c r="X515" s="40">
        <f>X516</f>
        <v>1414.577</v>
      </c>
      <c r="Y515" s="65">
        <f t="shared" si="45"/>
        <v>100.00001413850417</v>
      </c>
    </row>
    <row r="516" spans="1:25" s="17" customFormat="1" ht="31.5" outlineLevel="5">
      <c r="A516" s="5" t="s">
        <v>102</v>
      </c>
      <c r="B516" s="6" t="s">
        <v>16</v>
      </c>
      <c r="C516" s="6" t="s">
        <v>336</v>
      </c>
      <c r="D516" s="6" t="s">
        <v>103</v>
      </c>
      <c r="E516" s="6"/>
      <c r="F516" s="41">
        <f>F517</f>
        <v>1414.5768</v>
      </c>
      <c r="G516" s="75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77"/>
      <c r="X516" s="41">
        <f>X517</f>
        <v>1414.577</v>
      </c>
      <c r="Y516" s="65">
        <f t="shared" si="45"/>
        <v>100.00001413850417</v>
      </c>
    </row>
    <row r="517" spans="1:25" s="17" customFormat="1" ht="15.75" outlineLevel="5">
      <c r="A517" s="23" t="s">
        <v>124</v>
      </c>
      <c r="B517" s="24" t="s">
        <v>16</v>
      </c>
      <c r="C517" s="24" t="s">
        <v>336</v>
      </c>
      <c r="D517" s="24" t="s">
        <v>123</v>
      </c>
      <c r="E517" s="24"/>
      <c r="F517" s="42">
        <v>1414.5768</v>
      </c>
      <c r="G517" s="75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77"/>
      <c r="X517" s="42">
        <v>1414.577</v>
      </c>
      <c r="Y517" s="65">
        <f t="shared" si="45"/>
        <v>100.00001413850417</v>
      </c>
    </row>
    <row r="518" spans="1:25" s="17" customFormat="1" ht="15.75" outlineLevel="5">
      <c r="A518" s="31" t="s">
        <v>210</v>
      </c>
      <c r="B518" s="8" t="s">
        <v>16</v>
      </c>
      <c r="C518" s="8" t="s">
        <v>258</v>
      </c>
      <c r="D518" s="8" t="s">
        <v>5</v>
      </c>
      <c r="E518" s="8"/>
      <c r="F518" s="39">
        <f>F531+F519+F523+F527</f>
        <v>3589.716</v>
      </c>
      <c r="G518" s="75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77"/>
      <c r="X518" s="39">
        <f>X531+X519+X523+X527</f>
        <v>4187.6230000000005</v>
      </c>
      <c r="Y518" s="65">
        <f t="shared" si="45"/>
        <v>116.65610872837853</v>
      </c>
    </row>
    <row r="519" spans="1:25" s="17" customFormat="1" ht="19.5" customHeight="1" outlineLevel="5">
      <c r="A519" s="44" t="s">
        <v>154</v>
      </c>
      <c r="B519" s="14" t="s">
        <v>16</v>
      </c>
      <c r="C519" s="14" t="s">
        <v>265</v>
      </c>
      <c r="D519" s="14" t="s">
        <v>5</v>
      </c>
      <c r="E519" s="14"/>
      <c r="F519" s="40">
        <f>F520</f>
        <v>2200</v>
      </c>
      <c r="G519" s="75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77"/>
      <c r="X519" s="40">
        <f>X520</f>
        <v>2933.931</v>
      </c>
      <c r="Y519" s="65">
        <f t="shared" si="45"/>
        <v>133.3605</v>
      </c>
    </row>
    <row r="520" spans="1:25" s="17" customFormat="1" ht="47.25" outlineLevel="5">
      <c r="A520" s="28" t="s">
        <v>353</v>
      </c>
      <c r="B520" s="14" t="s">
        <v>16</v>
      </c>
      <c r="C520" s="14" t="s">
        <v>354</v>
      </c>
      <c r="D520" s="14" t="s">
        <v>5</v>
      </c>
      <c r="E520" s="14"/>
      <c r="F520" s="107">
        <f>F521</f>
        <v>2200</v>
      </c>
      <c r="G520" s="75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77"/>
      <c r="X520" s="107">
        <f>X521</f>
        <v>2933.931</v>
      </c>
      <c r="Y520" s="65">
        <f t="shared" si="45"/>
        <v>133.3605</v>
      </c>
    </row>
    <row r="521" spans="1:25" s="17" customFormat="1" ht="15.75" outlineLevel="5">
      <c r="A521" s="5" t="s">
        <v>115</v>
      </c>
      <c r="B521" s="6" t="s">
        <v>16</v>
      </c>
      <c r="C521" s="6" t="s">
        <v>354</v>
      </c>
      <c r="D521" s="6" t="s">
        <v>116</v>
      </c>
      <c r="E521" s="6"/>
      <c r="F521" s="108">
        <f>F522</f>
        <v>2200</v>
      </c>
      <c r="G521" s="75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77"/>
      <c r="X521" s="108">
        <f>X522</f>
        <v>2933.931</v>
      </c>
      <c r="Y521" s="65">
        <f t="shared" si="45"/>
        <v>133.3605</v>
      </c>
    </row>
    <row r="522" spans="1:25" s="17" customFormat="1" ht="15.75" outlineLevel="5">
      <c r="A522" s="27" t="s">
        <v>84</v>
      </c>
      <c r="B522" s="24" t="s">
        <v>16</v>
      </c>
      <c r="C522" s="24" t="s">
        <v>354</v>
      </c>
      <c r="D522" s="24" t="s">
        <v>85</v>
      </c>
      <c r="E522" s="24"/>
      <c r="F522" s="109">
        <v>2200</v>
      </c>
      <c r="G522" s="75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77"/>
      <c r="X522" s="109">
        <v>2933.931</v>
      </c>
      <c r="Y522" s="65">
        <f t="shared" si="45"/>
        <v>133.3605</v>
      </c>
    </row>
    <row r="523" spans="1:25" s="17" customFormat="1" ht="15.75" outlineLevel="5">
      <c r="A523" s="44" t="s">
        <v>150</v>
      </c>
      <c r="B523" s="14" t="s">
        <v>16</v>
      </c>
      <c r="C523" s="14" t="s">
        <v>259</v>
      </c>
      <c r="D523" s="14" t="s">
        <v>5</v>
      </c>
      <c r="E523" s="14"/>
      <c r="F523" s="40">
        <f>F524</f>
        <v>600</v>
      </c>
      <c r="G523" s="75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77"/>
      <c r="X523" s="40">
        <f>X524</f>
        <v>523.043</v>
      </c>
      <c r="Y523" s="65">
        <f t="shared" si="45"/>
        <v>87.17383333333333</v>
      </c>
    </row>
    <row r="524" spans="1:25" s="17" customFormat="1" ht="47.25" outlineLevel="5">
      <c r="A524" s="28" t="s">
        <v>353</v>
      </c>
      <c r="B524" s="14" t="s">
        <v>16</v>
      </c>
      <c r="C524" s="14" t="s">
        <v>383</v>
      </c>
      <c r="D524" s="14" t="s">
        <v>5</v>
      </c>
      <c r="E524" s="14"/>
      <c r="F524" s="107">
        <f>F525</f>
        <v>600</v>
      </c>
      <c r="G524" s="75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77"/>
      <c r="X524" s="107">
        <f>X525</f>
        <v>523.043</v>
      </c>
      <c r="Y524" s="65">
        <f t="shared" si="45"/>
        <v>87.17383333333333</v>
      </c>
    </row>
    <row r="525" spans="1:25" s="17" customFormat="1" ht="15.75" outlineLevel="5">
      <c r="A525" s="5" t="s">
        <v>115</v>
      </c>
      <c r="B525" s="6" t="s">
        <v>16</v>
      </c>
      <c r="C525" s="6" t="s">
        <v>383</v>
      </c>
      <c r="D525" s="6" t="s">
        <v>116</v>
      </c>
      <c r="E525" s="6"/>
      <c r="F525" s="108">
        <f>F526</f>
        <v>600</v>
      </c>
      <c r="G525" s="75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77"/>
      <c r="X525" s="108">
        <f>X526</f>
        <v>523.043</v>
      </c>
      <c r="Y525" s="65">
        <f t="shared" si="45"/>
        <v>87.17383333333333</v>
      </c>
    </row>
    <row r="526" spans="1:25" s="17" customFormat="1" ht="15.75" outlineLevel="5">
      <c r="A526" s="27" t="s">
        <v>84</v>
      </c>
      <c r="B526" s="24" t="s">
        <v>16</v>
      </c>
      <c r="C526" s="24" t="s">
        <v>383</v>
      </c>
      <c r="D526" s="24" t="s">
        <v>85</v>
      </c>
      <c r="E526" s="24"/>
      <c r="F526" s="109">
        <v>600</v>
      </c>
      <c r="G526" s="75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77"/>
      <c r="X526" s="109">
        <v>523.043</v>
      </c>
      <c r="Y526" s="65">
        <f t="shared" si="45"/>
        <v>87.17383333333333</v>
      </c>
    </row>
    <row r="527" spans="1:25" s="17" customFormat="1" ht="31.5" outlineLevel="5">
      <c r="A527" s="44" t="s">
        <v>178</v>
      </c>
      <c r="B527" s="14" t="s">
        <v>16</v>
      </c>
      <c r="C527" s="14" t="s">
        <v>268</v>
      </c>
      <c r="D527" s="14" t="s">
        <v>5</v>
      </c>
      <c r="E527" s="14"/>
      <c r="F527" s="40">
        <f>F528</f>
        <v>400</v>
      </c>
      <c r="G527" s="75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77"/>
      <c r="X527" s="40">
        <f>X528</f>
        <v>345.455</v>
      </c>
      <c r="Y527" s="65">
        <f t="shared" si="45"/>
        <v>86.36375</v>
      </c>
    </row>
    <row r="528" spans="1:25" s="17" customFormat="1" ht="47.25" outlineLevel="5">
      <c r="A528" s="28" t="s">
        <v>353</v>
      </c>
      <c r="B528" s="14" t="s">
        <v>16</v>
      </c>
      <c r="C528" s="14" t="s">
        <v>451</v>
      </c>
      <c r="D528" s="14" t="s">
        <v>5</v>
      </c>
      <c r="E528" s="14"/>
      <c r="F528" s="107">
        <f>F529</f>
        <v>400</v>
      </c>
      <c r="G528" s="75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77"/>
      <c r="X528" s="107">
        <f>X529</f>
        <v>345.455</v>
      </c>
      <c r="Y528" s="65">
        <f aca="true" t="shared" si="52" ref="Y528:Y592">X528/F528*100</f>
        <v>86.36375</v>
      </c>
    </row>
    <row r="529" spans="1:25" s="17" customFormat="1" ht="15.75" outlineLevel="5">
      <c r="A529" s="5" t="s">
        <v>115</v>
      </c>
      <c r="B529" s="6" t="s">
        <v>16</v>
      </c>
      <c r="C529" s="6" t="s">
        <v>451</v>
      </c>
      <c r="D529" s="6" t="s">
        <v>116</v>
      </c>
      <c r="E529" s="6"/>
      <c r="F529" s="108">
        <f>F530</f>
        <v>400</v>
      </c>
      <c r="G529" s="75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77"/>
      <c r="X529" s="108">
        <f>X530</f>
        <v>345.455</v>
      </c>
      <c r="Y529" s="65">
        <f t="shared" si="52"/>
        <v>86.36375</v>
      </c>
    </row>
    <row r="530" spans="1:25" s="17" customFormat="1" ht="15.75" outlineLevel="5">
      <c r="A530" s="27" t="s">
        <v>84</v>
      </c>
      <c r="B530" s="24" t="s">
        <v>16</v>
      </c>
      <c r="C530" s="24" t="s">
        <v>451</v>
      </c>
      <c r="D530" s="24" t="s">
        <v>85</v>
      </c>
      <c r="E530" s="24"/>
      <c r="F530" s="109">
        <v>400</v>
      </c>
      <c r="G530" s="75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77"/>
      <c r="X530" s="109">
        <v>345.455</v>
      </c>
      <c r="Y530" s="65">
        <f t="shared" si="52"/>
        <v>86.36375</v>
      </c>
    </row>
    <row r="531" spans="1:25" s="17" customFormat="1" ht="31.5" outlineLevel="5">
      <c r="A531" s="44" t="s">
        <v>160</v>
      </c>
      <c r="B531" s="14" t="s">
        <v>16</v>
      </c>
      <c r="C531" s="14" t="s">
        <v>276</v>
      </c>
      <c r="D531" s="14" t="s">
        <v>5</v>
      </c>
      <c r="E531" s="14"/>
      <c r="F531" s="40">
        <f>F532</f>
        <v>389.716</v>
      </c>
      <c r="G531" s="75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77"/>
      <c r="X531" s="40">
        <f>X532</f>
        <v>385.194</v>
      </c>
      <c r="Y531" s="65">
        <f t="shared" si="52"/>
        <v>98.83966786069857</v>
      </c>
    </row>
    <row r="532" spans="1:25" s="17" customFormat="1" ht="15.75" outlineLevel="5">
      <c r="A532" s="5" t="s">
        <v>121</v>
      </c>
      <c r="B532" s="6" t="s">
        <v>16</v>
      </c>
      <c r="C532" s="6" t="s">
        <v>275</v>
      </c>
      <c r="D532" s="6" t="s">
        <v>119</v>
      </c>
      <c r="E532" s="6"/>
      <c r="F532" s="41">
        <f>F533+F534</f>
        <v>389.716</v>
      </c>
      <c r="G532" s="75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77"/>
      <c r="X532" s="41">
        <f>X533+X534</f>
        <v>385.194</v>
      </c>
      <c r="Y532" s="65">
        <f t="shared" si="52"/>
        <v>98.83966786069857</v>
      </c>
    </row>
    <row r="533" spans="1:25" s="17" customFormat="1" ht="31.5" outlineLevel="5">
      <c r="A533" s="23" t="s">
        <v>122</v>
      </c>
      <c r="B533" s="24" t="s">
        <v>16</v>
      </c>
      <c r="C533" s="24" t="s">
        <v>275</v>
      </c>
      <c r="D533" s="24" t="s">
        <v>120</v>
      </c>
      <c r="E533" s="24"/>
      <c r="F533" s="42">
        <v>389.716</v>
      </c>
      <c r="G533" s="75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77"/>
      <c r="X533" s="42">
        <v>340.194</v>
      </c>
      <c r="Y533" s="65">
        <f t="shared" si="52"/>
        <v>87.2927978322676</v>
      </c>
    </row>
    <row r="534" spans="1:25" s="17" customFormat="1" ht="31.5" outlineLevel="5">
      <c r="A534" s="23" t="s">
        <v>415</v>
      </c>
      <c r="B534" s="24" t="s">
        <v>16</v>
      </c>
      <c r="C534" s="24" t="s">
        <v>419</v>
      </c>
      <c r="D534" s="24" t="s">
        <v>414</v>
      </c>
      <c r="E534" s="24"/>
      <c r="F534" s="42">
        <v>0</v>
      </c>
      <c r="G534" s="75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77"/>
      <c r="X534" s="42">
        <v>45</v>
      </c>
      <c r="Y534" s="65"/>
    </row>
    <row r="535" spans="1:25" s="17" customFormat="1" ht="15.75" outlineLevel="5">
      <c r="A535" s="32" t="s">
        <v>46</v>
      </c>
      <c r="B535" s="22" t="s">
        <v>23</v>
      </c>
      <c r="C535" s="22" t="s">
        <v>232</v>
      </c>
      <c r="D535" s="22" t="s">
        <v>5</v>
      </c>
      <c r="E535" s="22"/>
      <c r="F535" s="45">
        <f>F536+F541</f>
        <v>19215.05258</v>
      </c>
      <c r="G535" s="74">
        <f aca="true" t="shared" si="53" ref="G535:V535">G537</f>
        <v>0</v>
      </c>
      <c r="H535" s="39">
        <f t="shared" si="53"/>
        <v>0</v>
      </c>
      <c r="I535" s="39">
        <f t="shared" si="53"/>
        <v>0</v>
      </c>
      <c r="J535" s="39">
        <f t="shared" si="53"/>
        <v>0</v>
      </c>
      <c r="K535" s="39">
        <f t="shared" si="53"/>
        <v>0</v>
      </c>
      <c r="L535" s="39">
        <f t="shared" si="53"/>
        <v>0</v>
      </c>
      <c r="M535" s="39">
        <f t="shared" si="53"/>
        <v>0</v>
      </c>
      <c r="N535" s="39">
        <f t="shared" si="53"/>
        <v>0</v>
      </c>
      <c r="O535" s="39">
        <f t="shared" si="53"/>
        <v>0</v>
      </c>
      <c r="P535" s="39">
        <f t="shared" si="53"/>
        <v>0</v>
      </c>
      <c r="Q535" s="39">
        <f t="shared" si="53"/>
        <v>0</v>
      </c>
      <c r="R535" s="39">
        <f t="shared" si="53"/>
        <v>0</v>
      </c>
      <c r="S535" s="39">
        <f t="shared" si="53"/>
        <v>0</v>
      </c>
      <c r="T535" s="39">
        <f t="shared" si="53"/>
        <v>0</v>
      </c>
      <c r="U535" s="39">
        <f t="shared" si="53"/>
        <v>0</v>
      </c>
      <c r="V535" s="39">
        <f t="shared" si="53"/>
        <v>0</v>
      </c>
      <c r="W535" s="77"/>
      <c r="X535" s="45">
        <f>X536+X541</f>
        <v>17259.453</v>
      </c>
      <c r="Y535" s="65">
        <f t="shared" si="52"/>
        <v>89.8225645136382</v>
      </c>
    </row>
    <row r="536" spans="1:25" s="17" customFormat="1" ht="31.5" outlineLevel="5">
      <c r="A536" s="15" t="s">
        <v>130</v>
      </c>
      <c r="B536" s="8" t="s">
        <v>23</v>
      </c>
      <c r="C536" s="8" t="s">
        <v>233</v>
      </c>
      <c r="D536" s="8" t="s">
        <v>5</v>
      </c>
      <c r="E536" s="8"/>
      <c r="F536" s="39">
        <f>F537</f>
        <v>4845</v>
      </c>
      <c r="G536" s="74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77"/>
      <c r="X536" s="39">
        <f>X537</f>
        <v>4002.51</v>
      </c>
      <c r="Y536" s="65">
        <f t="shared" si="52"/>
        <v>82.61114551083591</v>
      </c>
    </row>
    <row r="537" spans="1:25" s="17" customFormat="1" ht="31.5" outlineLevel="5">
      <c r="A537" s="15" t="s">
        <v>132</v>
      </c>
      <c r="B537" s="8" t="s">
        <v>23</v>
      </c>
      <c r="C537" s="8" t="s">
        <v>234</v>
      </c>
      <c r="D537" s="8" t="s">
        <v>5</v>
      </c>
      <c r="E537" s="8"/>
      <c r="F537" s="39">
        <f>F538</f>
        <v>4845</v>
      </c>
      <c r="G537" s="74">
        <f aca="true" t="shared" si="54" ref="G537:V538">G538</f>
        <v>0</v>
      </c>
      <c r="H537" s="39">
        <f t="shared" si="54"/>
        <v>0</v>
      </c>
      <c r="I537" s="39">
        <f t="shared" si="54"/>
        <v>0</v>
      </c>
      <c r="J537" s="39">
        <f t="shared" si="54"/>
        <v>0</v>
      </c>
      <c r="K537" s="39">
        <f t="shared" si="54"/>
        <v>0</v>
      </c>
      <c r="L537" s="39">
        <f t="shared" si="54"/>
        <v>0</v>
      </c>
      <c r="M537" s="39">
        <f t="shared" si="54"/>
        <v>0</v>
      </c>
      <c r="N537" s="39">
        <f t="shared" si="54"/>
        <v>0</v>
      </c>
      <c r="O537" s="39">
        <f t="shared" si="54"/>
        <v>0</v>
      </c>
      <c r="P537" s="39">
        <f t="shared" si="54"/>
        <v>0</v>
      </c>
      <c r="Q537" s="39">
        <f t="shared" si="54"/>
        <v>0</v>
      </c>
      <c r="R537" s="39">
        <f t="shared" si="54"/>
        <v>0</v>
      </c>
      <c r="S537" s="39">
        <f t="shared" si="54"/>
        <v>0</v>
      </c>
      <c r="T537" s="39">
        <f t="shared" si="54"/>
        <v>0</v>
      </c>
      <c r="U537" s="39">
        <f t="shared" si="54"/>
        <v>0</v>
      </c>
      <c r="V537" s="39">
        <f t="shared" si="54"/>
        <v>0</v>
      </c>
      <c r="W537" s="77"/>
      <c r="X537" s="39">
        <f>X538</f>
        <v>4002.51</v>
      </c>
      <c r="Y537" s="65">
        <f t="shared" si="52"/>
        <v>82.61114551083591</v>
      </c>
    </row>
    <row r="538" spans="1:25" s="17" customFormat="1" ht="47.25" outlineLevel="5">
      <c r="A538" s="30" t="s">
        <v>169</v>
      </c>
      <c r="B538" s="14" t="s">
        <v>23</v>
      </c>
      <c r="C538" s="14" t="s">
        <v>287</v>
      </c>
      <c r="D538" s="14" t="s">
        <v>5</v>
      </c>
      <c r="E538" s="14"/>
      <c r="F538" s="40">
        <f>F539</f>
        <v>4845</v>
      </c>
      <c r="G538" s="75">
        <f t="shared" si="54"/>
        <v>0</v>
      </c>
      <c r="H538" s="41">
        <f t="shared" si="54"/>
        <v>0</v>
      </c>
      <c r="I538" s="41">
        <f t="shared" si="54"/>
        <v>0</v>
      </c>
      <c r="J538" s="41">
        <f t="shared" si="54"/>
        <v>0</v>
      </c>
      <c r="K538" s="41">
        <f t="shared" si="54"/>
        <v>0</v>
      </c>
      <c r="L538" s="41">
        <f t="shared" si="54"/>
        <v>0</v>
      </c>
      <c r="M538" s="41">
        <f t="shared" si="54"/>
        <v>0</v>
      </c>
      <c r="N538" s="41">
        <f t="shared" si="54"/>
        <v>0</v>
      </c>
      <c r="O538" s="41">
        <f t="shared" si="54"/>
        <v>0</v>
      </c>
      <c r="P538" s="41">
        <f t="shared" si="54"/>
        <v>0</v>
      </c>
      <c r="Q538" s="41">
        <f t="shared" si="54"/>
        <v>0</v>
      </c>
      <c r="R538" s="41">
        <f t="shared" si="54"/>
        <v>0</v>
      </c>
      <c r="S538" s="41">
        <f t="shared" si="54"/>
        <v>0</v>
      </c>
      <c r="T538" s="41">
        <f t="shared" si="54"/>
        <v>0</v>
      </c>
      <c r="U538" s="41">
        <f t="shared" si="54"/>
        <v>0</v>
      </c>
      <c r="V538" s="41">
        <f t="shared" si="54"/>
        <v>0</v>
      </c>
      <c r="W538" s="77"/>
      <c r="X538" s="40">
        <f>X539</f>
        <v>4002.51</v>
      </c>
      <c r="Y538" s="65">
        <f t="shared" si="52"/>
        <v>82.61114551083591</v>
      </c>
    </row>
    <row r="539" spans="1:25" s="17" customFormat="1" ht="15.75" outlineLevel="5">
      <c r="A539" s="5" t="s">
        <v>121</v>
      </c>
      <c r="B539" s="6" t="s">
        <v>23</v>
      </c>
      <c r="C539" s="6" t="s">
        <v>287</v>
      </c>
      <c r="D539" s="6" t="s">
        <v>119</v>
      </c>
      <c r="E539" s="6"/>
      <c r="F539" s="41">
        <f>F540</f>
        <v>4845</v>
      </c>
      <c r="G539" s="75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77"/>
      <c r="X539" s="41">
        <f>X540</f>
        <v>4002.51</v>
      </c>
      <c r="Y539" s="65">
        <f t="shared" si="52"/>
        <v>82.61114551083591</v>
      </c>
    </row>
    <row r="540" spans="1:25" s="17" customFormat="1" ht="31.5" outlineLevel="5">
      <c r="A540" s="23" t="s">
        <v>122</v>
      </c>
      <c r="B540" s="24" t="s">
        <v>23</v>
      </c>
      <c r="C540" s="24" t="s">
        <v>287</v>
      </c>
      <c r="D540" s="24" t="s">
        <v>120</v>
      </c>
      <c r="E540" s="24"/>
      <c r="F540" s="42">
        <v>4845</v>
      </c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77"/>
      <c r="X540" s="42">
        <v>4002.51</v>
      </c>
      <c r="Y540" s="65">
        <f t="shared" si="52"/>
        <v>82.61114551083591</v>
      </c>
    </row>
    <row r="541" spans="1:25" s="17" customFormat="1" ht="15.75" outlineLevel="5">
      <c r="A541" s="10" t="s">
        <v>139</v>
      </c>
      <c r="B541" s="8" t="s">
        <v>23</v>
      </c>
      <c r="C541" s="8" t="s">
        <v>232</v>
      </c>
      <c r="D541" s="8" t="s">
        <v>5</v>
      </c>
      <c r="E541" s="8"/>
      <c r="F541" s="39">
        <f>F542</f>
        <v>14370.05258</v>
      </c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77"/>
      <c r="X541" s="39">
        <f>X542</f>
        <v>13256.943</v>
      </c>
      <c r="Y541" s="65">
        <f t="shared" si="52"/>
        <v>92.25396306796256</v>
      </c>
    </row>
    <row r="542" spans="1:25" s="17" customFormat="1" ht="31.5" outlineLevel="5">
      <c r="A542" s="7" t="s">
        <v>350</v>
      </c>
      <c r="B542" s="8" t="s">
        <v>23</v>
      </c>
      <c r="C542" s="8" t="s">
        <v>327</v>
      </c>
      <c r="D542" s="8" t="s">
        <v>5</v>
      </c>
      <c r="E542" s="8"/>
      <c r="F542" s="39">
        <f>F543</f>
        <v>14370.05258</v>
      </c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77"/>
      <c r="X542" s="39">
        <f>X543</f>
        <v>13256.943</v>
      </c>
      <c r="Y542" s="65">
        <f t="shared" si="52"/>
        <v>92.25396306796256</v>
      </c>
    </row>
    <row r="543" spans="1:25" s="17" customFormat="1" ht="47.25" outlineLevel="5">
      <c r="A543" s="30" t="s">
        <v>372</v>
      </c>
      <c r="B543" s="14" t="s">
        <v>23</v>
      </c>
      <c r="C543" s="14" t="s">
        <v>391</v>
      </c>
      <c r="D543" s="14" t="s">
        <v>5</v>
      </c>
      <c r="E543" s="14"/>
      <c r="F543" s="40">
        <f>F544</f>
        <v>14370.05258</v>
      </c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77"/>
      <c r="X543" s="40">
        <f>X544</f>
        <v>13256.943</v>
      </c>
      <c r="Y543" s="65">
        <f t="shared" si="52"/>
        <v>92.25396306796256</v>
      </c>
    </row>
    <row r="544" spans="1:25" s="17" customFormat="1" ht="15.75" outlineLevel="5">
      <c r="A544" s="5" t="s">
        <v>319</v>
      </c>
      <c r="B544" s="6" t="s">
        <v>23</v>
      </c>
      <c r="C544" s="6" t="s">
        <v>391</v>
      </c>
      <c r="D544" s="6" t="s">
        <v>318</v>
      </c>
      <c r="E544" s="6"/>
      <c r="F544" s="41">
        <f>F545</f>
        <v>14370.05258</v>
      </c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77"/>
      <c r="X544" s="41">
        <f>X545</f>
        <v>13256.943</v>
      </c>
      <c r="Y544" s="65">
        <f t="shared" si="52"/>
        <v>92.25396306796256</v>
      </c>
    </row>
    <row r="545" spans="1:25" s="17" customFormat="1" ht="33.75" customHeight="1" outlineLevel="5">
      <c r="A545" s="23" t="s">
        <v>320</v>
      </c>
      <c r="B545" s="24" t="s">
        <v>23</v>
      </c>
      <c r="C545" s="24" t="s">
        <v>391</v>
      </c>
      <c r="D545" s="24" t="s">
        <v>317</v>
      </c>
      <c r="E545" s="24"/>
      <c r="F545" s="42">
        <v>14370.05258</v>
      </c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77"/>
      <c r="X545" s="42">
        <v>13256.943</v>
      </c>
      <c r="Y545" s="65">
        <f t="shared" si="52"/>
        <v>92.25396306796256</v>
      </c>
    </row>
    <row r="546" spans="1:25" s="17" customFormat="1" ht="15.75" outlineLevel="5">
      <c r="A546" s="32" t="s">
        <v>170</v>
      </c>
      <c r="B546" s="22" t="s">
        <v>171</v>
      </c>
      <c r="C546" s="22" t="s">
        <v>232</v>
      </c>
      <c r="D546" s="22" t="s">
        <v>5</v>
      </c>
      <c r="E546" s="22"/>
      <c r="F546" s="45">
        <f>F547</f>
        <v>39.36686</v>
      </c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77"/>
      <c r="X546" s="45">
        <f>X547</f>
        <v>39.367</v>
      </c>
      <c r="Y546" s="65">
        <f t="shared" si="52"/>
        <v>100.00035562907479</v>
      </c>
    </row>
    <row r="547" spans="1:25" s="17" customFormat="1" ht="15.75" outlineLevel="5">
      <c r="A547" s="10" t="s">
        <v>313</v>
      </c>
      <c r="B547" s="8" t="s">
        <v>171</v>
      </c>
      <c r="C547" s="8" t="s">
        <v>288</v>
      </c>
      <c r="D547" s="8" t="s">
        <v>5</v>
      </c>
      <c r="E547" s="8"/>
      <c r="F547" s="39">
        <f>F548</f>
        <v>39.36686</v>
      </c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77"/>
      <c r="X547" s="39">
        <f>X548</f>
        <v>39.367</v>
      </c>
      <c r="Y547" s="65">
        <f t="shared" si="52"/>
        <v>100.00035562907479</v>
      </c>
    </row>
    <row r="548" spans="1:25" s="17" customFormat="1" ht="33" customHeight="1" outlineLevel="5">
      <c r="A548" s="30" t="s">
        <v>173</v>
      </c>
      <c r="B548" s="14" t="s">
        <v>171</v>
      </c>
      <c r="C548" s="14" t="s">
        <v>452</v>
      </c>
      <c r="D548" s="14" t="s">
        <v>5</v>
      </c>
      <c r="E548" s="14"/>
      <c r="F548" s="40">
        <f>F549</f>
        <v>39.36686</v>
      </c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77"/>
      <c r="X548" s="40">
        <f>X549</f>
        <v>39.367</v>
      </c>
      <c r="Y548" s="65">
        <f t="shared" si="52"/>
        <v>100.00035562907479</v>
      </c>
    </row>
    <row r="549" spans="1:25" s="17" customFormat="1" ht="15.75" outlineLevel="5">
      <c r="A549" s="5" t="s">
        <v>92</v>
      </c>
      <c r="B549" s="6" t="s">
        <v>172</v>
      </c>
      <c r="C549" s="6" t="s">
        <v>452</v>
      </c>
      <c r="D549" s="6" t="s">
        <v>93</v>
      </c>
      <c r="E549" s="6"/>
      <c r="F549" s="41">
        <f>F550</f>
        <v>39.36686</v>
      </c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77"/>
      <c r="X549" s="41">
        <f>X550</f>
        <v>39.367</v>
      </c>
      <c r="Y549" s="65">
        <f t="shared" si="52"/>
        <v>100.00035562907479</v>
      </c>
    </row>
    <row r="550" spans="1:25" s="17" customFormat="1" ht="31.5" outlineLevel="5">
      <c r="A550" s="23" t="s">
        <v>94</v>
      </c>
      <c r="B550" s="24" t="s">
        <v>171</v>
      </c>
      <c r="C550" s="24" t="s">
        <v>452</v>
      </c>
      <c r="D550" s="24" t="s">
        <v>95</v>
      </c>
      <c r="E550" s="24"/>
      <c r="F550" s="42">
        <v>39.36686</v>
      </c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77"/>
      <c r="X550" s="42">
        <v>39.367</v>
      </c>
      <c r="Y550" s="65">
        <f t="shared" si="52"/>
        <v>100.00035562907479</v>
      </c>
    </row>
    <row r="551" spans="1:25" s="17" customFormat="1" ht="18.75" outlineLevel="5">
      <c r="A551" s="12" t="s">
        <v>76</v>
      </c>
      <c r="B551" s="13" t="s">
        <v>49</v>
      </c>
      <c r="C551" s="13" t="s">
        <v>232</v>
      </c>
      <c r="D551" s="13" t="s">
        <v>5</v>
      </c>
      <c r="E551" s="13"/>
      <c r="F551" s="38">
        <f>F552+F560</f>
        <v>8564.02894</v>
      </c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77"/>
      <c r="X551" s="38">
        <f>X552+X560</f>
        <v>7765.037</v>
      </c>
      <c r="Y551" s="65">
        <f t="shared" si="52"/>
        <v>90.670373190028</v>
      </c>
    </row>
    <row r="552" spans="1:25" s="17" customFormat="1" ht="15.75" outlineLevel="5">
      <c r="A552" s="7" t="s">
        <v>39</v>
      </c>
      <c r="B552" s="8" t="s">
        <v>17</v>
      </c>
      <c r="C552" s="8" t="s">
        <v>232</v>
      </c>
      <c r="D552" s="8" t="s">
        <v>5</v>
      </c>
      <c r="E552" s="8"/>
      <c r="F552" s="39">
        <f>F553</f>
        <v>972</v>
      </c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77"/>
      <c r="X552" s="39">
        <f>X553</f>
        <v>972</v>
      </c>
      <c r="Y552" s="65">
        <f t="shared" si="52"/>
        <v>100</v>
      </c>
    </row>
    <row r="553" spans="1:25" s="17" customFormat="1" ht="15.75" outlineLevel="5">
      <c r="A553" s="29" t="s">
        <v>216</v>
      </c>
      <c r="B553" s="14" t="s">
        <v>17</v>
      </c>
      <c r="C553" s="14" t="s">
        <v>289</v>
      </c>
      <c r="D553" s="14" t="s">
        <v>5</v>
      </c>
      <c r="E553" s="14"/>
      <c r="F553" s="40">
        <f>F554</f>
        <v>972</v>
      </c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77"/>
      <c r="X553" s="40">
        <f>X554</f>
        <v>972</v>
      </c>
      <c r="Y553" s="65">
        <f t="shared" si="52"/>
        <v>100</v>
      </c>
    </row>
    <row r="554" spans="1:25" s="17" customFormat="1" ht="36" customHeight="1" outlineLevel="5">
      <c r="A554" s="30" t="s">
        <v>174</v>
      </c>
      <c r="B554" s="14" t="s">
        <v>17</v>
      </c>
      <c r="C554" s="14" t="s">
        <v>453</v>
      </c>
      <c r="D554" s="14" t="s">
        <v>5</v>
      </c>
      <c r="E554" s="14"/>
      <c r="F554" s="40">
        <f>F555+F556+F558</f>
        <v>972</v>
      </c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77"/>
      <c r="X554" s="40">
        <f>X555+X556+X558</f>
        <v>972</v>
      </c>
      <c r="Y554" s="65">
        <f t="shared" si="52"/>
        <v>100</v>
      </c>
    </row>
    <row r="555" spans="1:25" s="17" customFormat="1" ht="22.5" customHeight="1" outlineLevel="5">
      <c r="A555" s="47" t="s">
        <v>300</v>
      </c>
      <c r="B555" s="46" t="s">
        <v>17</v>
      </c>
      <c r="C555" s="46" t="s">
        <v>453</v>
      </c>
      <c r="D555" s="46" t="s">
        <v>301</v>
      </c>
      <c r="E555" s="46"/>
      <c r="F555" s="48">
        <v>71</v>
      </c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77"/>
      <c r="X555" s="48">
        <v>71</v>
      </c>
      <c r="Y555" s="65">
        <f t="shared" si="52"/>
        <v>100</v>
      </c>
    </row>
    <row r="556" spans="1:25" s="17" customFormat="1" ht="15.75" outlineLevel="5">
      <c r="A556" s="5" t="s">
        <v>92</v>
      </c>
      <c r="B556" s="6" t="s">
        <v>17</v>
      </c>
      <c r="C556" s="6" t="s">
        <v>453</v>
      </c>
      <c r="D556" s="6" t="s">
        <v>93</v>
      </c>
      <c r="E556" s="6"/>
      <c r="F556" s="41">
        <f>F557</f>
        <v>831</v>
      </c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77"/>
      <c r="X556" s="41">
        <f>X557</f>
        <v>831</v>
      </c>
      <c r="Y556" s="65">
        <f t="shared" si="52"/>
        <v>100</v>
      </c>
    </row>
    <row r="557" spans="1:25" s="17" customFormat="1" ht="31.5" outlineLevel="5">
      <c r="A557" s="23" t="s">
        <v>94</v>
      </c>
      <c r="B557" s="24" t="s">
        <v>17</v>
      </c>
      <c r="C557" s="24" t="s">
        <v>453</v>
      </c>
      <c r="D557" s="24" t="s">
        <v>95</v>
      </c>
      <c r="E557" s="24"/>
      <c r="F557" s="42">
        <v>831</v>
      </c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77"/>
      <c r="X557" s="42">
        <v>831</v>
      </c>
      <c r="Y557" s="65">
        <f t="shared" si="52"/>
        <v>100</v>
      </c>
    </row>
    <row r="558" spans="1:25" s="17" customFormat="1" ht="15.75" outlineLevel="5">
      <c r="A558" s="5" t="s">
        <v>319</v>
      </c>
      <c r="B558" s="6" t="s">
        <v>17</v>
      </c>
      <c r="C558" s="6" t="s">
        <v>453</v>
      </c>
      <c r="D558" s="6" t="s">
        <v>318</v>
      </c>
      <c r="E558" s="6"/>
      <c r="F558" s="41">
        <f>F559</f>
        <v>70</v>
      </c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77"/>
      <c r="X558" s="41">
        <f>X559</f>
        <v>70</v>
      </c>
      <c r="Y558" s="65">
        <f t="shared" si="52"/>
        <v>100</v>
      </c>
    </row>
    <row r="559" spans="1:25" s="17" customFormat="1" ht="47.25" outlineLevel="5">
      <c r="A559" s="23" t="s">
        <v>320</v>
      </c>
      <c r="B559" s="24" t="s">
        <v>17</v>
      </c>
      <c r="C559" s="24" t="s">
        <v>453</v>
      </c>
      <c r="D559" s="24" t="s">
        <v>317</v>
      </c>
      <c r="E559" s="24"/>
      <c r="F559" s="42">
        <v>70</v>
      </c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77"/>
      <c r="X559" s="42">
        <v>70</v>
      </c>
      <c r="Y559" s="65">
        <f t="shared" si="52"/>
        <v>100</v>
      </c>
    </row>
    <row r="560" spans="1:25" s="17" customFormat="1" ht="15.75" outlineLevel="5">
      <c r="A560" s="7" t="s">
        <v>374</v>
      </c>
      <c r="B560" s="8" t="s">
        <v>373</v>
      </c>
      <c r="C560" s="8" t="s">
        <v>232</v>
      </c>
      <c r="D560" s="8" t="s">
        <v>5</v>
      </c>
      <c r="E560" s="8"/>
      <c r="F560" s="39">
        <f>F561</f>
        <v>7592.02894</v>
      </c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77"/>
      <c r="X560" s="39">
        <f>X561</f>
        <v>6793.037</v>
      </c>
      <c r="Y560" s="65">
        <f t="shared" si="52"/>
        <v>89.47591024330316</v>
      </c>
    </row>
    <row r="561" spans="1:25" s="17" customFormat="1" ht="15.75" outlineLevel="5">
      <c r="A561" s="29" t="s">
        <v>216</v>
      </c>
      <c r="B561" s="14" t="s">
        <v>373</v>
      </c>
      <c r="C561" s="14" t="s">
        <v>289</v>
      </c>
      <c r="D561" s="14" t="s">
        <v>5</v>
      </c>
      <c r="E561" s="14"/>
      <c r="F561" s="40">
        <f>F562+F570+F573+F567</f>
        <v>7592.02894</v>
      </c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77"/>
      <c r="X561" s="40">
        <f>X562+X570+X573+X567</f>
        <v>6793.037</v>
      </c>
      <c r="Y561" s="65">
        <f t="shared" si="52"/>
        <v>89.47591024330316</v>
      </c>
    </row>
    <row r="562" spans="1:25" s="17" customFormat="1" ht="31.5" outlineLevel="5">
      <c r="A562" s="30" t="s">
        <v>174</v>
      </c>
      <c r="B562" s="14" t="s">
        <v>373</v>
      </c>
      <c r="C562" s="14" t="s">
        <v>453</v>
      </c>
      <c r="D562" s="14" t="s">
        <v>5</v>
      </c>
      <c r="E562" s="14"/>
      <c r="F562" s="40">
        <f>F563+F565</f>
        <v>1495.83637</v>
      </c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77"/>
      <c r="X562" s="40">
        <f>X563+X565</f>
        <v>821.399</v>
      </c>
      <c r="Y562" s="65">
        <f t="shared" si="52"/>
        <v>54.91235648990137</v>
      </c>
    </row>
    <row r="563" spans="1:25" s="17" customFormat="1" ht="15.75" outlineLevel="5">
      <c r="A563" s="5" t="s">
        <v>92</v>
      </c>
      <c r="B563" s="6" t="s">
        <v>373</v>
      </c>
      <c r="C563" s="6" t="s">
        <v>453</v>
      </c>
      <c r="D563" s="6" t="s">
        <v>93</v>
      </c>
      <c r="E563" s="6"/>
      <c r="F563" s="41">
        <f>F564</f>
        <v>790.83</v>
      </c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77"/>
      <c r="X563" s="41">
        <f>X564</f>
        <v>790.83</v>
      </c>
      <c r="Y563" s="65">
        <f t="shared" si="52"/>
        <v>100</v>
      </c>
    </row>
    <row r="564" spans="1:25" s="17" customFormat="1" ht="31.5" outlineLevel="5">
      <c r="A564" s="23" t="s">
        <v>94</v>
      </c>
      <c r="B564" s="24" t="s">
        <v>373</v>
      </c>
      <c r="C564" s="24" t="s">
        <v>453</v>
      </c>
      <c r="D564" s="24" t="s">
        <v>95</v>
      </c>
      <c r="E564" s="24"/>
      <c r="F564" s="42">
        <v>790.83</v>
      </c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77"/>
      <c r="X564" s="42">
        <v>790.83</v>
      </c>
      <c r="Y564" s="65">
        <f t="shared" si="52"/>
        <v>100</v>
      </c>
    </row>
    <row r="565" spans="1:25" s="17" customFormat="1" ht="15.75" outlineLevel="5">
      <c r="A565" s="5" t="s">
        <v>319</v>
      </c>
      <c r="B565" s="6" t="s">
        <v>373</v>
      </c>
      <c r="C565" s="6" t="s">
        <v>453</v>
      </c>
      <c r="D565" s="6" t="s">
        <v>318</v>
      </c>
      <c r="E565" s="6"/>
      <c r="F565" s="41">
        <f>F566</f>
        <v>705.00637</v>
      </c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77"/>
      <c r="X565" s="41">
        <f>X566</f>
        <v>30.569</v>
      </c>
      <c r="Y565" s="65">
        <f t="shared" si="52"/>
        <v>4.335989191133124</v>
      </c>
    </row>
    <row r="566" spans="1:25" s="17" customFormat="1" ht="47.25" outlineLevel="5">
      <c r="A566" s="23" t="s">
        <v>320</v>
      </c>
      <c r="B566" s="24" t="s">
        <v>373</v>
      </c>
      <c r="C566" s="24" t="s">
        <v>453</v>
      </c>
      <c r="D566" s="24" t="s">
        <v>317</v>
      </c>
      <c r="E566" s="24"/>
      <c r="F566" s="42">
        <v>705.00637</v>
      </c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77"/>
      <c r="X566" s="42">
        <v>30.569</v>
      </c>
      <c r="Y566" s="65">
        <f t="shared" si="52"/>
        <v>4.335989191133124</v>
      </c>
    </row>
    <row r="567" spans="1:25" s="17" customFormat="1" ht="33.75" customHeight="1" outlineLevel="5">
      <c r="A567" s="30" t="s">
        <v>454</v>
      </c>
      <c r="B567" s="14" t="s">
        <v>373</v>
      </c>
      <c r="C567" s="14" t="s">
        <v>418</v>
      </c>
      <c r="D567" s="14" t="s">
        <v>5</v>
      </c>
      <c r="E567" s="14"/>
      <c r="F567" s="40">
        <f>F568</f>
        <v>3113.875</v>
      </c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77"/>
      <c r="X567" s="40">
        <f>X568</f>
        <v>2989.32</v>
      </c>
      <c r="Y567" s="65">
        <f t="shared" si="52"/>
        <v>96.00000000000001</v>
      </c>
    </row>
    <row r="568" spans="1:25" s="17" customFormat="1" ht="15.75" outlineLevel="5">
      <c r="A568" s="5" t="s">
        <v>92</v>
      </c>
      <c r="B568" s="6" t="s">
        <v>373</v>
      </c>
      <c r="C568" s="6" t="s">
        <v>418</v>
      </c>
      <c r="D568" s="6" t="s">
        <v>93</v>
      </c>
      <c r="E568" s="6"/>
      <c r="F568" s="41">
        <f>F569</f>
        <v>3113.875</v>
      </c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77"/>
      <c r="X568" s="41">
        <f>X569</f>
        <v>2989.32</v>
      </c>
      <c r="Y568" s="65">
        <f t="shared" si="52"/>
        <v>96.00000000000001</v>
      </c>
    </row>
    <row r="569" spans="1:25" s="17" customFormat="1" ht="31.5" outlineLevel="5">
      <c r="A569" s="23" t="s">
        <v>94</v>
      </c>
      <c r="B569" s="24" t="s">
        <v>373</v>
      </c>
      <c r="C569" s="24" t="s">
        <v>418</v>
      </c>
      <c r="D569" s="24" t="s">
        <v>95</v>
      </c>
      <c r="E569" s="24"/>
      <c r="F569" s="42">
        <v>3113.875</v>
      </c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77"/>
      <c r="X569" s="42">
        <v>2989.32</v>
      </c>
      <c r="Y569" s="65">
        <f t="shared" si="52"/>
        <v>96.00000000000001</v>
      </c>
    </row>
    <row r="570" spans="1:25" s="17" customFormat="1" ht="47.25" outlineLevel="5">
      <c r="A570" s="30" t="s">
        <v>459</v>
      </c>
      <c r="B570" s="14" t="s">
        <v>373</v>
      </c>
      <c r="C570" s="14" t="s">
        <v>457</v>
      </c>
      <c r="D570" s="14" t="s">
        <v>5</v>
      </c>
      <c r="E570" s="14"/>
      <c r="F570" s="40">
        <f>F571</f>
        <v>2000</v>
      </c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77"/>
      <c r="X570" s="40">
        <f>X571</f>
        <v>2000</v>
      </c>
      <c r="Y570" s="65">
        <f t="shared" si="52"/>
        <v>100</v>
      </c>
    </row>
    <row r="571" spans="1:25" s="17" customFormat="1" ht="15.75" outlineLevel="5">
      <c r="A571" s="5" t="s">
        <v>319</v>
      </c>
      <c r="B571" s="6" t="s">
        <v>373</v>
      </c>
      <c r="C571" s="6" t="s">
        <v>457</v>
      </c>
      <c r="D571" s="6" t="s">
        <v>318</v>
      </c>
      <c r="E571" s="6"/>
      <c r="F571" s="41">
        <f>F572</f>
        <v>2000</v>
      </c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77"/>
      <c r="X571" s="41">
        <f>X572</f>
        <v>2000</v>
      </c>
      <c r="Y571" s="65">
        <f t="shared" si="52"/>
        <v>100</v>
      </c>
    </row>
    <row r="572" spans="1:25" s="17" customFormat="1" ht="47.25" outlineLevel="5">
      <c r="A572" s="23" t="s">
        <v>320</v>
      </c>
      <c r="B572" s="24" t="s">
        <v>373</v>
      </c>
      <c r="C572" s="24" t="s">
        <v>457</v>
      </c>
      <c r="D572" s="24" t="s">
        <v>317</v>
      </c>
      <c r="E572" s="24"/>
      <c r="F572" s="42">
        <v>2000</v>
      </c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77"/>
      <c r="X572" s="42">
        <v>2000</v>
      </c>
      <c r="Y572" s="65">
        <f t="shared" si="52"/>
        <v>100</v>
      </c>
    </row>
    <row r="573" spans="1:25" s="17" customFormat="1" ht="37.5" customHeight="1" outlineLevel="5">
      <c r="A573" s="30" t="s">
        <v>392</v>
      </c>
      <c r="B573" s="14" t="s">
        <v>373</v>
      </c>
      <c r="C573" s="14" t="s">
        <v>458</v>
      </c>
      <c r="D573" s="14" t="s">
        <v>5</v>
      </c>
      <c r="E573" s="14"/>
      <c r="F573" s="40">
        <f>F574</f>
        <v>982.31757</v>
      </c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77"/>
      <c r="X573" s="40">
        <f>X574</f>
        <v>982.318</v>
      </c>
      <c r="Y573" s="65">
        <f t="shared" si="52"/>
        <v>100.00004377403124</v>
      </c>
    </row>
    <row r="574" spans="1:25" s="17" customFormat="1" ht="15.75" outlineLevel="5">
      <c r="A574" s="5" t="s">
        <v>319</v>
      </c>
      <c r="B574" s="6" t="s">
        <v>373</v>
      </c>
      <c r="C574" s="6" t="s">
        <v>458</v>
      </c>
      <c r="D574" s="6" t="s">
        <v>318</v>
      </c>
      <c r="E574" s="6"/>
      <c r="F574" s="41">
        <f>F575</f>
        <v>982.31757</v>
      </c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77"/>
      <c r="X574" s="41">
        <f>X575</f>
        <v>982.318</v>
      </c>
      <c r="Y574" s="65">
        <f t="shared" si="52"/>
        <v>100.00004377403124</v>
      </c>
    </row>
    <row r="575" spans="1:25" s="17" customFormat="1" ht="47.25" outlineLevel="5">
      <c r="A575" s="23" t="s">
        <v>320</v>
      </c>
      <c r="B575" s="24" t="s">
        <v>373</v>
      </c>
      <c r="C575" s="24" t="s">
        <v>458</v>
      </c>
      <c r="D575" s="24" t="s">
        <v>317</v>
      </c>
      <c r="E575" s="24"/>
      <c r="F575" s="42">
        <v>982.31757</v>
      </c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77"/>
      <c r="X575" s="42">
        <v>982.318</v>
      </c>
      <c r="Y575" s="65">
        <f t="shared" si="52"/>
        <v>100.00004377403124</v>
      </c>
    </row>
    <row r="576" spans="1:25" s="17" customFormat="1" ht="18.75" outlineLevel="5">
      <c r="A576" s="12" t="s">
        <v>73</v>
      </c>
      <c r="B576" s="13" t="s">
        <v>74</v>
      </c>
      <c r="C576" s="13" t="s">
        <v>232</v>
      </c>
      <c r="D576" s="13" t="s">
        <v>5</v>
      </c>
      <c r="E576" s="13"/>
      <c r="F576" s="38">
        <f aca="true" t="shared" si="55" ref="F576:F581">F577</f>
        <v>2880</v>
      </c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77"/>
      <c r="X576" s="38">
        <f aca="true" t="shared" si="56" ref="X576:X581">X577</f>
        <v>2880</v>
      </c>
      <c r="Y576" s="65">
        <f t="shared" si="52"/>
        <v>100</v>
      </c>
    </row>
    <row r="577" spans="1:25" s="17" customFormat="1" ht="31.5" customHeight="1" outlineLevel="5">
      <c r="A577" s="37" t="s">
        <v>48</v>
      </c>
      <c r="B577" s="22" t="s">
        <v>75</v>
      </c>
      <c r="C577" s="22" t="s">
        <v>290</v>
      </c>
      <c r="D577" s="22" t="s">
        <v>5</v>
      </c>
      <c r="E577" s="22"/>
      <c r="F577" s="45">
        <f t="shared" si="55"/>
        <v>2880</v>
      </c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77"/>
      <c r="X577" s="45">
        <f t="shared" si="56"/>
        <v>2880</v>
      </c>
      <c r="Y577" s="65">
        <f t="shared" si="52"/>
        <v>100</v>
      </c>
    </row>
    <row r="578" spans="1:25" s="17" customFormat="1" ht="31.5" customHeight="1" outlineLevel="5">
      <c r="A578" s="15" t="s">
        <v>130</v>
      </c>
      <c r="B578" s="8" t="s">
        <v>75</v>
      </c>
      <c r="C578" s="8" t="s">
        <v>233</v>
      </c>
      <c r="D578" s="8" t="s">
        <v>5</v>
      </c>
      <c r="E578" s="8"/>
      <c r="F578" s="39">
        <f t="shared" si="55"/>
        <v>2880</v>
      </c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77"/>
      <c r="X578" s="39">
        <f t="shared" si="56"/>
        <v>2880</v>
      </c>
      <c r="Y578" s="65">
        <f t="shared" si="52"/>
        <v>100</v>
      </c>
    </row>
    <row r="579" spans="1:25" s="17" customFormat="1" ht="31.5" outlineLevel="5">
      <c r="A579" s="15" t="s">
        <v>132</v>
      </c>
      <c r="B579" s="8" t="s">
        <v>75</v>
      </c>
      <c r="C579" s="8" t="s">
        <v>234</v>
      </c>
      <c r="D579" s="8" t="s">
        <v>5</v>
      </c>
      <c r="E579" s="8"/>
      <c r="F579" s="39">
        <f t="shared" si="55"/>
        <v>2880</v>
      </c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77"/>
      <c r="X579" s="39">
        <f t="shared" si="56"/>
        <v>2880</v>
      </c>
      <c r="Y579" s="65">
        <f t="shared" si="52"/>
        <v>100</v>
      </c>
    </row>
    <row r="580" spans="1:25" s="17" customFormat="1" ht="31.5" outlineLevel="5">
      <c r="A580" s="30" t="s">
        <v>175</v>
      </c>
      <c r="B580" s="14" t="s">
        <v>75</v>
      </c>
      <c r="C580" s="14" t="s">
        <v>455</v>
      </c>
      <c r="D580" s="14" t="s">
        <v>5</v>
      </c>
      <c r="E580" s="14"/>
      <c r="F580" s="40">
        <f t="shared" si="55"/>
        <v>2880</v>
      </c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77"/>
      <c r="X580" s="40">
        <f t="shared" si="56"/>
        <v>2880</v>
      </c>
      <c r="Y580" s="65">
        <f t="shared" si="52"/>
        <v>100</v>
      </c>
    </row>
    <row r="581" spans="1:25" s="17" customFormat="1" ht="15.75" outlineLevel="5">
      <c r="A581" s="5" t="s">
        <v>115</v>
      </c>
      <c r="B581" s="6" t="s">
        <v>75</v>
      </c>
      <c r="C581" s="6" t="s">
        <v>455</v>
      </c>
      <c r="D581" s="6" t="s">
        <v>116</v>
      </c>
      <c r="E581" s="6"/>
      <c r="F581" s="41">
        <f t="shared" si="55"/>
        <v>2880</v>
      </c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77"/>
      <c r="X581" s="41">
        <f t="shared" si="56"/>
        <v>2880</v>
      </c>
      <c r="Y581" s="65">
        <f t="shared" si="52"/>
        <v>100</v>
      </c>
    </row>
    <row r="582" spans="1:25" s="17" customFormat="1" ht="47.25" outlineLevel="5">
      <c r="A582" s="27" t="s">
        <v>189</v>
      </c>
      <c r="B582" s="24" t="s">
        <v>75</v>
      </c>
      <c r="C582" s="24" t="s">
        <v>455</v>
      </c>
      <c r="D582" s="24" t="s">
        <v>83</v>
      </c>
      <c r="E582" s="24"/>
      <c r="F582" s="42">
        <v>2880</v>
      </c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77"/>
      <c r="X582" s="42">
        <v>2880</v>
      </c>
      <c r="Y582" s="65">
        <f t="shared" si="52"/>
        <v>100</v>
      </c>
    </row>
    <row r="583" spans="1:25" s="17" customFormat="1" ht="31.5" outlineLevel="5">
      <c r="A583" s="12" t="s">
        <v>68</v>
      </c>
      <c r="B583" s="13" t="s">
        <v>69</v>
      </c>
      <c r="C583" s="13" t="s">
        <v>290</v>
      </c>
      <c r="D583" s="13" t="s">
        <v>5</v>
      </c>
      <c r="E583" s="13"/>
      <c r="F583" s="38">
        <f>F584</f>
        <v>100</v>
      </c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77"/>
      <c r="X583" s="38">
        <f>X584</f>
        <v>0</v>
      </c>
      <c r="Y583" s="65">
        <f t="shared" si="52"/>
        <v>0</v>
      </c>
    </row>
    <row r="584" spans="1:25" s="17" customFormat="1" ht="15.75" outlineLevel="5">
      <c r="A584" s="7" t="s">
        <v>30</v>
      </c>
      <c r="B584" s="8" t="s">
        <v>70</v>
      </c>
      <c r="C584" s="8" t="s">
        <v>290</v>
      </c>
      <c r="D584" s="8" t="s">
        <v>5</v>
      </c>
      <c r="E584" s="8"/>
      <c r="F584" s="39">
        <f>F585</f>
        <v>100</v>
      </c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77"/>
      <c r="X584" s="39">
        <f>X585</f>
        <v>0</v>
      </c>
      <c r="Y584" s="65">
        <f t="shared" si="52"/>
        <v>0</v>
      </c>
    </row>
    <row r="585" spans="1:25" s="17" customFormat="1" ht="31.5" outlineLevel="5">
      <c r="A585" s="15" t="s">
        <v>130</v>
      </c>
      <c r="B585" s="8" t="s">
        <v>70</v>
      </c>
      <c r="C585" s="8" t="s">
        <v>233</v>
      </c>
      <c r="D585" s="8" t="s">
        <v>5</v>
      </c>
      <c r="E585" s="8"/>
      <c r="F585" s="39">
        <f>F586</f>
        <v>100</v>
      </c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77"/>
      <c r="X585" s="39">
        <f>X586</f>
        <v>0</v>
      </c>
      <c r="Y585" s="65">
        <f t="shared" si="52"/>
        <v>0</v>
      </c>
    </row>
    <row r="586" spans="1:25" s="17" customFormat="1" ht="31.5" outlineLevel="5">
      <c r="A586" s="15" t="s">
        <v>132</v>
      </c>
      <c r="B586" s="8" t="s">
        <v>70</v>
      </c>
      <c r="C586" s="8" t="s">
        <v>234</v>
      </c>
      <c r="D586" s="8" t="s">
        <v>5</v>
      </c>
      <c r="E586" s="8"/>
      <c r="F586" s="39">
        <f>F587</f>
        <v>100</v>
      </c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77"/>
      <c r="X586" s="39">
        <f>X587</f>
        <v>0</v>
      </c>
      <c r="Y586" s="65">
        <f t="shared" si="52"/>
        <v>0</v>
      </c>
    </row>
    <row r="587" spans="1:25" s="17" customFormat="1" ht="31.5" outlineLevel="5">
      <c r="A587" s="25" t="s">
        <v>176</v>
      </c>
      <c r="B587" s="14" t="s">
        <v>70</v>
      </c>
      <c r="C587" s="14" t="s">
        <v>291</v>
      </c>
      <c r="D587" s="14" t="s">
        <v>5</v>
      </c>
      <c r="E587" s="14"/>
      <c r="F587" s="40">
        <f>F588</f>
        <v>100</v>
      </c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77"/>
      <c r="X587" s="40">
        <f>X588</f>
        <v>0</v>
      </c>
      <c r="Y587" s="65">
        <f t="shared" si="52"/>
        <v>0</v>
      </c>
    </row>
    <row r="588" spans="1:25" s="17" customFormat="1" ht="15.75" outlineLevel="5">
      <c r="A588" s="47" t="s">
        <v>125</v>
      </c>
      <c r="B588" s="46" t="s">
        <v>70</v>
      </c>
      <c r="C588" s="46" t="s">
        <v>291</v>
      </c>
      <c r="D588" s="46" t="s">
        <v>203</v>
      </c>
      <c r="E588" s="46"/>
      <c r="F588" s="48">
        <v>100</v>
      </c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79"/>
      <c r="X588" s="48">
        <v>0</v>
      </c>
      <c r="Y588" s="65">
        <f t="shared" si="52"/>
        <v>0</v>
      </c>
    </row>
    <row r="589" spans="1:25" s="17" customFormat="1" ht="48" customHeight="1" outlineLevel="5">
      <c r="A589" s="12" t="s">
        <v>78</v>
      </c>
      <c r="B589" s="13" t="s">
        <v>77</v>
      </c>
      <c r="C589" s="13" t="s">
        <v>290</v>
      </c>
      <c r="D589" s="13" t="s">
        <v>5</v>
      </c>
      <c r="E589" s="13"/>
      <c r="F589" s="38">
        <f aca="true" t="shared" si="57" ref="F589:F597">F590</f>
        <v>21210</v>
      </c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77"/>
      <c r="X589" s="38">
        <f aca="true" t="shared" si="58" ref="X589:X597">X590</f>
        <v>21210</v>
      </c>
      <c r="Y589" s="65">
        <f t="shared" si="52"/>
        <v>100</v>
      </c>
    </row>
    <row r="590" spans="1:25" s="17" customFormat="1" ht="47.25" outlineLevel="5">
      <c r="A590" s="15" t="s">
        <v>80</v>
      </c>
      <c r="B590" s="8" t="s">
        <v>79</v>
      </c>
      <c r="C590" s="8" t="s">
        <v>290</v>
      </c>
      <c r="D590" s="8" t="s">
        <v>5</v>
      </c>
      <c r="E590" s="8"/>
      <c r="F590" s="39">
        <f t="shared" si="57"/>
        <v>21210</v>
      </c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77"/>
      <c r="X590" s="39">
        <f t="shared" si="58"/>
        <v>21210</v>
      </c>
      <c r="Y590" s="65">
        <f t="shared" si="52"/>
        <v>100</v>
      </c>
    </row>
    <row r="591" spans="1:25" s="17" customFormat="1" ht="31.5" outlineLevel="5">
      <c r="A591" s="15" t="s">
        <v>130</v>
      </c>
      <c r="B591" s="8" t="s">
        <v>79</v>
      </c>
      <c r="C591" s="8" t="s">
        <v>233</v>
      </c>
      <c r="D591" s="8" t="s">
        <v>5</v>
      </c>
      <c r="E591" s="8"/>
      <c r="F591" s="39">
        <f t="shared" si="57"/>
        <v>21210</v>
      </c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77"/>
      <c r="X591" s="39">
        <f t="shared" si="58"/>
        <v>21210</v>
      </c>
      <c r="Y591" s="65">
        <f t="shared" si="52"/>
        <v>100</v>
      </c>
    </row>
    <row r="592" spans="1:25" s="17" customFormat="1" ht="31.5" outlineLevel="5">
      <c r="A592" s="15" t="s">
        <v>132</v>
      </c>
      <c r="B592" s="8" t="s">
        <v>79</v>
      </c>
      <c r="C592" s="8" t="s">
        <v>234</v>
      </c>
      <c r="D592" s="8" t="s">
        <v>5</v>
      </c>
      <c r="E592" s="8"/>
      <c r="F592" s="39">
        <f>F593+F596</f>
        <v>21210</v>
      </c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77"/>
      <c r="X592" s="39">
        <f>X593+X596</f>
        <v>21210</v>
      </c>
      <c r="Y592" s="65">
        <f t="shared" si="52"/>
        <v>100</v>
      </c>
    </row>
    <row r="593" spans="1:25" s="17" customFormat="1" ht="47.25" outlineLevel="5">
      <c r="A593" s="5" t="s">
        <v>177</v>
      </c>
      <c r="B593" s="6" t="s">
        <v>79</v>
      </c>
      <c r="C593" s="6" t="s">
        <v>456</v>
      </c>
      <c r="D593" s="6" t="s">
        <v>5</v>
      </c>
      <c r="E593" s="6"/>
      <c r="F593" s="41">
        <f t="shared" si="57"/>
        <v>3396.371</v>
      </c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77"/>
      <c r="X593" s="41">
        <f t="shared" si="58"/>
        <v>3396.371</v>
      </c>
      <c r="Y593" s="65">
        <f aca="true" t="shared" si="59" ref="Y593:Y599">X593/F593*100</f>
        <v>100</v>
      </c>
    </row>
    <row r="594" spans="1:25" s="17" customFormat="1" ht="15.75" outlineLevel="5">
      <c r="A594" s="5" t="s">
        <v>128</v>
      </c>
      <c r="B594" s="6" t="s">
        <v>79</v>
      </c>
      <c r="C594" s="6" t="s">
        <v>456</v>
      </c>
      <c r="D594" s="6" t="s">
        <v>129</v>
      </c>
      <c r="E594" s="6"/>
      <c r="F594" s="41">
        <f t="shared" si="57"/>
        <v>3396.371</v>
      </c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77"/>
      <c r="X594" s="41">
        <f t="shared" si="58"/>
        <v>3396.371</v>
      </c>
      <c r="Y594" s="65">
        <f t="shared" si="59"/>
        <v>100</v>
      </c>
    </row>
    <row r="595" spans="1:25" s="17" customFormat="1" ht="15.75" outlineLevel="5">
      <c r="A595" s="23" t="s">
        <v>126</v>
      </c>
      <c r="B595" s="24" t="s">
        <v>79</v>
      </c>
      <c r="C595" s="24" t="s">
        <v>456</v>
      </c>
      <c r="D595" s="24" t="s">
        <v>127</v>
      </c>
      <c r="E595" s="24"/>
      <c r="F595" s="42">
        <v>3396.371</v>
      </c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77"/>
      <c r="X595" s="42">
        <v>3396.371</v>
      </c>
      <c r="Y595" s="65">
        <f t="shared" si="59"/>
        <v>100</v>
      </c>
    </row>
    <row r="596" spans="1:25" s="17" customFormat="1" ht="47.25" outlineLevel="5">
      <c r="A596" s="5" t="s">
        <v>332</v>
      </c>
      <c r="B596" s="6" t="s">
        <v>79</v>
      </c>
      <c r="C596" s="6" t="s">
        <v>329</v>
      </c>
      <c r="D596" s="6" t="s">
        <v>5</v>
      </c>
      <c r="E596" s="6"/>
      <c r="F596" s="41">
        <f t="shared" si="57"/>
        <v>17813.629</v>
      </c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77"/>
      <c r="X596" s="41">
        <f t="shared" si="58"/>
        <v>17813.629</v>
      </c>
      <c r="Y596" s="65">
        <f t="shared" si="59"/>
        <v>100</v>
      </c>
    </row>
    <row r="597" spans="1:25" s="17" customFormat="1" ht="15.75" outlineLevel="5">
      <c r="A597" s="5" t="s">
        <v>128</v>
      </c>
      <c r="B597" s="6" t="s">
        <v>79</v>
      </c>
      <c r="C597" s="6" t="s">
        <v>329</v>
      </c>
      <c r="D597" s="6" t="s">
        <v>129</v>
      </c>
      <c r="E597" s="6"/>
      <c r="F597" s="41">
        <f t="shared" si="57"/>
        <v>17813.629</v>
      </c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77"/>
      <c r="X597" s="41">
        <f t="shared" si="58"/>
        <v>17813.629</v>
      </c>
      <c r="Y597" s="65">
        <f t="shared" si="59"/>
        <v>100</v>
      </c>
    </row>
    <row r="598" spans="1:25" s="17" customFormat="1" ht="15.75" outlineLevel="5">
      <c r="A598" s="23" t="s">
        <v>126</v>
      </c>
      <c r="B598" s="24" t="s">
        <v>79</v>
      </c>
      <c r="C598" s="24" t="s">
        <v>329</v>
      </c>
      <c r="D598" s="24" t="s">
        <v>127</v>
      </c>
      <c r="E598" s="24"/>
      <c r="F598" s="42">
        <v>17813.629</v>
      </c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77"/>
      <c r="X598" s="42">
        <v>17813.629</v>
      </c>
      <c r="Y598" s="65">
        <f t="shared" si="59"/>
        <v>100</v>
      </c>
    </row>
    <row r="599" spans="1:25" ht="18.75">
      <c r="A599" s="122" t="s">
        <v>24</v>
      </c>
      <c r="B599" s="122"/>
      <c r="C599" s="122"/>
      <c r="D599" s="122"/>
      <c r="E599" s="122"/>
      <c r="F599" s="116">
        <f>F13+F189+F196+F252+F307+F459+F183+F505+F551+F576+F583+F589</f>
        <v>1172543.5502600002</v>
      </c>
      <c r="G599" s="116" t="e">
        <f>#REF!+G505+#REF!+G459+G307+G252+G196+G189+G13</f>
        <v>#REF!</v>
      </c>
      <c r="H599" s="116" t="e">
        <f>#REF!+H505+#REF!+H459+H307+H252+H196+H189+H13</f>
        <v>#REF!</v>
      </c>
      <c r="I599" s="116" t="e">
        <f>#REF!+I505+#REF!+I459+I307+I252+I196+I189+I13</f>
        <v>#REF!</v>
      </c>
      <c r="J599" s="116" t="e">
        <f>#REF!+J505+#REF!+J459+J307+J252+J196+J189+J13</f>
        <v>#REF!</v>
      </c>
      <c r="K599" s="116" t="e">
        <f>#REF!+K505+#REF!+K459+K307+K252+K196+K189+K13</f>
        <v>#REF!</v>
      </c>
      <c r="L599" s="116" t="e">
        <f>#REF!+L505+#REF!+L459+L307+L252+L196+L189+L13</f>
        <v>#REF!</v>
      </c>
      <c r="M599" s="116" t="e">
        <f>#REF!+M505+#REF!+M459+M307+M252+M196+M189+M13</f>
        <v>#REF!</v>
      </c>
      <c r="N599" s="116" t="e">
        <f>#REF!+N505+#REF!+N459+N307+N252+N196+N189+N13</f>
        <v>#REF!</v>
      </c>
      <c r="O599" s="116" t="e">
        <f>#REF!+O505+#REF!+O459+O307+O252+O196+O189+O13</f>
        <v>#REF!</v>
      </c>
      <c r="P599" s="116" t="e">
        <f>#REF!+P505+#REF!+P459+P307+P252+P196+P189+P13</f>
        <v>#REF!</v>
      </c>
      <c r="Q599" s="116" t="e">
        <f>#REF!+Q505+#REF!+Q459+Q307+Q252+Q196+Q189+Q13</f>
        <v>#REF!</v>
      </c>
      <c r="R599" s="116" t="e">
        <f>#REF!+R505+#REF!+R459+R307+R252+R196+R189+R13</f>
        <v>#REF!</v>
      </c>
      <c r="S599" s="116" t="e">
        <f>#REF!+S505+#REF!+S459+S307+S252+S196+S189+S13</f>
        <v>#REF!</v>
      </c>
      <c r="T599" s="116" t="e">
        <f>#REF!+T505+#REF!+T459+T307+T252+T196+T189+T13</f>
        <v>#REF!</v>
      </c>
      <c r="U599" s="116" t="e">
        <f>#REF!+U505+#REF!+U459+U307+U252+U196+U189+U13</f>
        <v>#REF!</v>
      </c>
      <c r="V599" s="116" t="e">
        <f>#REF!+V505+#REF!+V459+V307+V252+V196+V189+V13</f>
        <v>#REF!</v>
      </c>
      <c r="W599" s="71"/>
      <c r="X599" s="116">
        <f>X13+X189+X196+X252+X307+X459+X183+X505+X551+X576+X583+X589</f>
        <v>1126738.664</v>
      </c>
      <c r="Y599" s="65">
        <f t="shared" si="59"/>
        <v>96.09354499030391</v>
      </c>
    </row>
    <row r="600" spans="1:2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>
      <c r="A601" s="121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3"/>
      <c r="V601" s="3"/>
    </row>
    <row r="602" spans="6:27" ht="12.75">
      <c r="F602" s="61">
        <v>1242395.2719700001</v>
      </c>
      <c r="AA602" s="117">
        <f>SUM(AA22:AA597)</f>
        <v>0</v>
      </c>
    </row>
    <row r="603" ht="12.75">
      <c r="F603" s="54">
        <f>F599-F602+481.10971</f>
        <v>-69370.61199999995</v>
      </c>
    </row>
    <row r="604" ht="12.75">
      <c r="F604" s="54"/>
    </row>
    <row r="605" spans="6:25" ht="12.75">
      <c r="F605" s="57">
        <v>1172543.5502600002</v>
      </c>
      <c r="Y605" s="60"/>
    </row>
    <row r="606" ht="12.75">
      <c r="F606" s="54">
        <f>F599-F605</f>
        <v>0</v>
      </c>
    </row>
    <row r="608" ht="12.75">
      <c r="F608" s="59"/>
    </row>
    <row r="612" ht="12.75">
      <c r="F612" s="54"/>
    </row>
  </sheetData>
  <sheetProtection/>
  <autoFilter ref="A12:Y12"/>
  <mergeCells count="11">
    <mergeCell ref="C7:V7"/>
    <mergeCell ref="B1:D1"/>
    <mergeCell ref="B2:D2"/>
    <mergeCell ref="B3:D3"/>
    <mergeCell ref="A9:V9"/>
    <mergeCell ref="A601:T601"/>
    <mergeCell ref="A599:E599"/>
    <mergeCell ref="A11:V11"/>
    <mergeCell ref="A10:V10"/>
    <mergeCell ref="B5:W5"/>
    <mergeCell ref="B6:W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2019-05-29T23:07:26Z</cp:lastPrinted>
  <dcterms:created xsi:type="dcterms:W3CDTF">2008-11-11T04:53:42Z</dcterms:created>
  <dcterms:modified xsi:type="dcterms:W3CDTF">2020-02-10T06:11:33Z</dcterms:modified>
  <cp:category/>
  <cp:version/>
  <cp:contentType/>
  <cp:contentStatus/>
</cp:coreProperties>
</file>